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32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'FattureTempi'!$A$1:$AI$92</definedName>
  </definedNames>
  <calcPr fullCalcOnLoad="1"/>
</workbook>
</file>

<file path=xl/sharedStrings.xml><?xml version="1.0" encoding="utf-8"?>
<sst xmlns="http://schemas.openxmlformats.org/spreadsheetml/2006/main" count="603" uniqueCount="231">
  <si>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</si>
  <si>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</si>
  <si>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</si>
  <si>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</si>
  <si>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</si>
  <si>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</si>
  <si>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</si>
  <si>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</si>
  <si>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</si>
  <si>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</si>
  <si>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</si>
  <si>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</si>
  <si>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</si>
  <si>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</si>
  <si>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</si>
  <si>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</si>
  <si>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</si>
  <si>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</si>
  <si>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</si>
  <si>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</si>
  <si>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</si>
  <si>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</si>
  <si>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</si>
  <si>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</si>
  <si>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</si>
  <si>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</si>
  <si>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</si>
  <si>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</si>
  <si>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</si>
  <si>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</si>
  <si>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</si>
  <si>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</si>
  <si>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</si>
  <si>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</si>
  <si>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</si>
  <si>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</si>
  <si>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</si>
  <si>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</si>
  <si>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</si>
  <si>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</si>
  <si>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</si>
  <si>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</si>
  <si>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</si>
  <si>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</si>
  <si>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</si>
  <si>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</si>
  <si>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</si>
  <si>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</si>
  <si>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</si>
  <si>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</si>
  <si>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</si>
  <si>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</si>
  <si>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</si>
  <si>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</si>
  <si>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</si>
  <si>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</si>
  <si>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</si>
  <si>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</si>
  <si>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</si>
  <si>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</si>
  <si>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</si>
  <si>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</si>
  <si>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</si>
  <si>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</si>
  <si>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</si>
  <si>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</si>
  <si>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</si>
  <si>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</si>
  <si>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</si>
  <si>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</si>
  <si>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</si>
  <si>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</si>
  <si>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</si>
  <si>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Istituto Storico della Resistenza</t>
  </si>
  <si>
    <t>Tempestività dei Pagamenti - Elenco Fatture Pagate - Periodo 01/01/2020 - 31/03/2020</t>
  </si>
  <si>
    <t>31/12/2019</t>
  </si>
  <si>
    <t>413/00</t>
  </si>
  <si>
    <t>27/12/2019</t>
  </si>
  <si>
    <t>Supporto al servizio finanziario/amministrativo dell'ente anno 2019</t>
  </si>
  <si>
    <t>SI</t>
  </si>
  <si>
    <t>Z392942145</t>
  </si>
  <si>
    <t>30/12/2019</t>
  </si>
  <si>
    <t>NUMERARIA SRL</t>
  </si>
  <si>
    <t>02625230020</t>
  </si>
  <si>
    <t/>
  </si>
  <si>
    <t>*</t>
  </si>
  <si>
    <t>30/01/2020</t>
  </si>
  <si>
    <t>27/01/2020</t>
  </si>
  <si>
    <t>31/01/2020</t>
  </si>
  <si>
    <t>424</t>
  </si>
  <si>
    <t>20/12/2019</t>
  </si>
  <si>
    <t>Elaborazione stipendi 2019 e redazione modulistica connessi</t>
  </si>
  <si>
    <t>Z512823D1B</t>
  </si>
  <si>
    <t>Prisma DP di Gnan Elisa &amp; C. s.a.s.</t>
  </si>
  <si>
    <t>02487320026</t>
  </si>
  <si>
    <t>19/01/2020</t>
  </si>
  <si>
    <t>84/PA</t>
  </si>
  <si>
    <t>28/12/2019</t>
  </si>
  <si>
    <t>ACQUISTO LIBRI</t>
  </si>
  <si>
    <t>NO</t>
  </si>
  <si>
    <t>ZB42B0D7A9</t>
  </si>
  <si>
    <t>LALIBELA SRL</t>
  </si>
  <si>
    <t>02259960033</t>
  </si>
  <si>
    <t>28/01/2020</t>
  </si>
  <si>
    <t>00157/a</t>
  </si>
  <si>
    <t>VENDITA</t>
  </si>
  <si>
    <t>Z862B5427D</t>
  </si>
  <si>
    <t>Supercopy di Aprile I.</t>
  </si>
  <si>
    <t>01008980037</t>
  </si>
  <si>
    <t>29/01/2020</t>
  </si>
  <si>
    <t>13/02/2020</t>
  </si>
  <si>
    <t>19E0000003139</t>
  </si>
  <si>
    <t>13/12/2019</t>
  </si>
  <si>
    <t>Wind Tre S.p.A. con Socio Unico - Direzione e Coordinamento VIP - CKH Luxembourg S.à r.l.</t>
  </si>
  <si>
    <t>16/12/2019</t>
  </si>
  <si>
    <t>Wind Tre S.p.A.</t>
  </si>
  <si>
    <t>13378580920</t>
  </si>
  <si>
    <t>02517580920</t>
  </si>
  <si>
    <t>17/02/2020</t>
  </si>
  <si>
    <t>20/01/2020</t>
  </si>
  <si>
    <t>G196008965</t>
  </si>
  <si>
    <t>ENI GAS E LUCE SPA</t>
  </si>
  <si>
    <t>12300020158</t>
  </si>
  <si>
    <t>09/03/2020</t>
  </si>
  <si>
    <t>G206000220</t>
  </si>
  <si>
    <t>14/01/2020</t>
  </si>
  <si>
    <t>18/03/2020</t>
  </si>
  <si>
    <t>034680503546011</t>
  </si>
  <si>
    <t>FORNITURA ENERGIA ELETTRICA SEDE ENTE ANNO 2019</t>
  </si>
  <si>
    <t>ENEL SERVIZIO ELETTRICO SPA</t>
  </si>
  <si>
    <t>09633951000</t>
  </si>
  <si>
    <t>15/03/2020</t>
  </si>
  <si>
    <t>412010510082</t>
  </si>
  <si>
    <t>16/01/2020</t>
  </si>
  <si>
    <t>FORNITURA SERVIZIO GAS</t>
  </si>
  <si>
    <t>21/01/2020</t>
  </si>
  <si>
    <t>HERA COMM S.p.A.</t>
  </si>
  <si>
    <t>02221101203</t>
  </si>
  <si>
    <t>21/03/2020</t>
  </si>
  <si>
    <t>412010510083</t>
  </si>
  <si>
    <t>A11</t>
  </si>
  <si>
    <t>10/01/2020</t>
  </si>
  <si>
    <t>Servizio di pulizia presso l'IstitutoStorico della Resistenza</t>
  </si>
  <si>
    <t>Z412734CE3</t>
  </si>
  <si>
    <t>IL FRUTTETO SOCIETA' COOPERATIVA SOCIALE</t>
  </si>
  <si>
    <t>01433110036</t>
  </si>
  <si>
    <t>10/03/2020</t>
  </si>
  <si>
    <t>2020/609/2</t>
  </si>
  <si>
    <t>Determina n. 15 del 07/12/2018; Fornitura software applicativo sotto riportato in licenza d'uso all'Istituto Storico della Resistenza; Installazione e addestramento al personale</t>
  </si>
  <si>
    <t>ZD726315D0</t>
  </si>
  <si>
    <t>SISCOM SPA</t>
  </si>
  <si>
    <t>01778000040</t>
  </si>
  <si>
    <t>29/03/2020</t>
  </si>
  <si>
    <t>20E0000000034</t>
  </si>
  <si>
    <t>12/01/2020</t>
  </si>
  <si>
    <t>17/03/2020</t>
  </si>
  <si>
    <t>14/02/2020</t>
  </si>
  <si>
    <t>27/02/2020</t>
  </si>
  <si>
    <t>4/X</t>
  </si>
  <si>
    <t>18/02/2020</t>
  </si>
  <si>
    <t>Vendita Assoluto</t>
  </si>
  <si>
    <t>Z642C1888D</t>
  </si>
  <si>
    <t>21/02/2020</t>
  </si>
  <si>
    <t>Interlinea srl</t>
  </si>
  <si>
    <t>01384860035</t>
  </si>
  <si>
    <t>21/04/2020</t>
  </si>
  <si>
    <t>06/03/2020</t>
  </si>
  <si>
    <t>03/03/2020</t>
  </si>
  <si>
    <t>00021/a</t>
  </si>
  <si>
    <t>28/02/2020</t>
  </si>
  <si>
    <t>NOLEGGIO ATTREZZATURE</t>
  </si>
  <si>
    <t>ZAF2BF274E</t>
  </si>
  <si>
    <t>28/04/2020</t>
  </si>
  <si>
    <t>00018/a</t>
  </si>
  <si>
    <t>26/02/2020</t>
  </si>
  <si>
    <t>ASSISTENZA</t>
  </si>
  <si>
    <t>ZEB2BF27CA</t>
  </si>
  <si>
    <t>26/04/2020</t>
  </si>
  <si>
    <t>5600000344</t>
  </si>
  <si>
    <t>Servizio SBN - Oneri gestione anno 2020</t>
  </si>
  <si>
    <t>Z492C2BFED</t>
  </si>
  <si>
    <t>CSI PIEMONTE Consorzio per il sistema informativo</t>
  </si>
  <si>
    <t>01995120019</t>
  </si>
  <si>
    <t>08/05/2020</t>
  </si>
  <si>
    <t>11/03/2020</t>
  </si>
  <si>
    <t>251</t>
  </si>
  <si>
    <t>CREG 2019/2020</t>
  </si>
  <si>
    <t>Z0C2C35434</t>
  </si>
  <si>
    <t>PEN KART ITALIA srl</t>
  </si>
  <si>
    <t>01345910036</t>
  </si>
  <si>
    <t>04/05/2020</t>
  </si>
  <si>
    <t>12/03/2020</t>
  </si>
  <si>
    <t>27/03/2020</t>
  </si>
  <si>
    <t>253</t>
  </si>
  <si>
    <t>acquisto materiali cancelleria e prodotti uffici ente</t>
  </si>
  <si>
    <t>Z2A2C35377</t>
  </si>
  <si>
    <t>05/05/2020</t>
  </si>
  <si>
    <t>30/03/2020</t>
  </si>
  <si>
    <t>338</t>
  </si>
  <si>
    <t>20/03/2020</t>
  </si>
  <si>
    <t>22/05/2020</t>
  </si>
  <si>
    <t>252</t>
  </si>
  <si>
    <t>A38</t>
  </si>
  <si>
    <t>Servizio di pulizia presso l'Istituto storico della resistenza Piero Fornara - GENNAIO E FEBBRAIO 2020</t>
  </si>
  <si>
    <t>ZA52BF2888</t>
  </si>
  <si>
    <t>11/05/2020</t>
  </si>
  <si>
    <t>TOTALI FATTURE:</t>
  </si>
  <si>
    <t>IND. TEMPESTIVITA' FATTURE:</t>
  </si>
  <si>
    <t>Tempestività dei Pagamenti - Elenco Mandati senza Fatture - Periodo 01/01/2020 - 31/03/2020</t>
  </si>
  <si>
    <t>23/01/2020</t>
  </si>
  <si>
    <t>BARBERINI CARLANTONIO</t>
  </si>
  <si>
    <t>CREG 2019/2020 - Conferenze</t>
  </si>
  <si>
    <t>CATTANEO PAOLO   Presidente ISRN</t>
  </si>
  <si>
    <t>RIMBORSO SPESE MISSIONI</t>
  </si>
  <si>
    <t>Archivio Centrale dello Stato</t>
  </si>
  <si>
    <t>LEONE Antonio;CPC;b3386,scheda biografica di Monzani Antonio cl.1870   - spese a carico Istituto storico</t>
  </si>
  <si>
    <t>Pagamento Fatt. n. 19E0000003139 del 13/12/2019 - Wind Tre S.p.A. con Socio Unico - Direzione e Coordinamento VIP - CKH Luxembourg S.à r.l.</t>
  </si>
  <si>
    <t>MASTRETTA ELENA</t>
  </si>
  <si>
    <t>CREG 19/20 - RIMBORSO SPESE MISSIONI (21.10/18.11.19)</t>
  </si>
  <si>
    <t>FONDAZIONE ACHILLE MARAZZA</t>
  </si>
  <si>
    <t>quote anni 2019/2020</t>
  </si>
  <si>
    <t>04/03/2020</t>
  </si>
  <si>
    <t>PAVESE SAS -  ASSICURAZIONI</t>
  </si>
  <si>
    <t>Pol. N. 0148030015493 Scad. 30.03.2020         spese a carico ente</t>
  </si>
  <si>
    <t>CREG 19/20 - LEZIONE compenso</t>
  </si>
  <si>
    <t>CERUTTI GIOVANNI</t>
  </si>
  <si>
    <t>CREG 19/20 - LEZIONI compenso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</si>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</sst>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9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9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30" borderId="25" xfId="46" applyNumberFormat="1" applyFont="1" applyFill="1" applyBorder="1" applyAlignment="1" applyProtection="1">
      <alignment horizontal="left" vertical="center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17" fillId="31" borderId="25" xfId="46" applyNumberFormat="1" applyFont="1" applyFill="1" applyBorder="1" applyAlignment="1" applyProtection="1">
      <alignment horizontal="center" vertical="center"/>
      <protection/>
    </xf>
    <xf numFmtId="0" fontId="0" fillId="31" borderId="20" xfId="0" applyFill="1" applyBorder="1" applyAlignment="1">
      <alignment/>
    </xf>
    <xf numFmtId="0" fontId="0" fillId="31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3"/>
    </row>
    <row r="2" spans="1:12" s="62" customFormat="1" ht="22.5" customHeight="1">
      <c r="A2" s="184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96" t="s">
        <v>12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7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87" t="s">
        <v>55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7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89" t="s">
        <v>13</v>
      </c>
      <c r="AB4" s="190"/>
      <c r="AC4" s="190"/>
      <c r="AD4" s="190"/>
      <c r="AE4" s="190"/>
      <c r="AF4" s="190"/>
      <c r="AG4" s="191"/>
      <c r="AH4" s="32">
        <v>30</v>
      </c>
    </row>
    <row r="5" spans="1:34" s="15" customFormat="1" ht="22.5" customHeight="1">
      <c r="A5" s="187" t="s">
        <v>14</v>
      </c>
      <c r="B5" s="188"/>
      <c r="C5" s="192"/>
      <c r="D5" s="187" t="s">
        <v>15</v>
      </c>
      <c r="E5" s="188"/>
      <c r="F5" s="188"/>
      <c r="G5" s="188"/>
      <c r="H5" s="192"/>
      <c r="I5" s="187" t="s">
        <v>16</v>
      </c>
      <c r="J5" s="188"/>
      <c r="K5" s="192"/>
      <c r="L5" s="187" t="s">
        <v>1</v>
      </c>
      <c r="M5" s="188"/>
      <c r="N5" s="188"/>
      <c r="O5" s="187" t="s">
        <v>17</v>
      </c>
      <c r="P5" s="192"/>
      <c r="Q5" s="187" t="s">
        <v>18</v>
      </c>
      <c r="R5" s="188"/>
      <c r="S5" s="188"/>
      <c r="T5" s="192"/>
      <c r="U5" s="187" t="s">
        <v>19</v>
      </c>
      <c r="V5" s="188"/>
      <c r="W5" s="188"/>
      <c r="X5" s="58" t="s">
        <v>47</v>
      </c>
      <c r="Y5" s="187" t="s">
        <v>20</v>
      </c>
      <c r="Z5" s="192"/>
      <c r="AA5" s="193" t="s">
        <v>41</v>
      </c>
      <c r="AB5" s="194"/>
      <c r="AC5" s="194"/>
      <c r="AD5" s="194"/>
      <c r="AE5" s="194"/>
      <c r="AF5" s="194"/>
      <c r="AG5" s="194"/>
      <c r="AH5" s="195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81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84" t="s">
        <v>54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0"/>
      <c r="P3" s="200"/>
      <c r="Q3" s="200"/>
      <c r="R3" s="201"/>
    </row>
    <row r="4" spans="1:18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1"/>
    </row>
    <row r="5" spans="1:18" s="62" customFormat="1" ht="22.5" customHeight="1">
      <c r="A5" s="198"/>
      <c r="B5" s="199"/>
      <c r="C5" s="199"/>
      <c r="D5" s="199"/>
      <c r="E5" s="199"/>
      <c r="F5" s="199"/>
      <c r="G5" s="199"/>
      <c r="H5" s="199"/>
      <c r="I5" s="199"/>
      <c r="J5" s="199"/>
      <c r="K5" s="202" t="s">
        <v>13</v>
      </c>
      <c r="L5" s="203"/>
      <c r="M5" s="203"/>
      <c r="N5" s="203"/>
      <c r="O5" s="203"/>
      <c r="P5" s="203"/>
      <c r="Q5" s="20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0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205" t="s">
        <v>73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7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93" t="s">
        <v>74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9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89"/>
      <c r="AE4" s="210"/>
      <c r="AF4" s="210"/>
      <c r="AG4" s="210"/>
      <c r="AH4" s="211"/>
      <c r="AI4" s="212"/>
    </row>
    <row r="5" spans="1:35" s="90" customFormat="1" ht="22.5" customHeight="1">
      <c r="A5" s="193" t="s">
        <v>14</v>
      </c>
      <c r="B5" s="213"/>
      <c r="C5" s="214"/>
      <c r="D5" s="193" t="s">
        <v>15</v>
      </c>
      <c r="E5" s="213"/>
      <c r="F5" s="213"/>
      <c r="G5" s="213"/>
      <c r="H5" s="213"/>
      <c r="I5" s="213"/>
      <c r="J5" s="213"/>
      <c r="K5" s="214"/>
      <c r="L5" s="193" t="s">
        <v>16</v>
      </c>
      <c r="M5" s="213"/>
      <c r="N5" s="214"/>
      <c r="O5" s="193" t="s">
        <v>1</v>
      </c>
      <c r="P5" s="213"/>
      <c r="Q5" s="213"/>
      <c r="R5" s="193" t="s">
        <v>17</v>
      </c>
      <c r="S5" s="214"/>
      <c r="T5" s="193" t="s">
        <v>18</v>
      </c>
      <c r="U5" s="213"/>
      <c r="V5" s="213"/>
      <c r="W5" s="214"/>
      <c r="X5" s="193" t="s">
        <v>19</v>
      </c>
      <c r="Y5" s="213"/>
      <c r="Z5" s="213"/>
      <c r="AA5" s="103" t="s">
        <v>47</v>
      </c>
      <c r="AB5" s="193" t="s">
        <v>20</v>
      </c>
      <c r="AC5" s="214"/>
      <c r="AD5" s="193" t="s">
        <v>62</v>
      </c>
      <c r="AE5" s="215"/>
      <c r="AF5" s="215"/>
      <c r="AG5" s="215"/>
      <c r="AH5" s="215"/>
      <c r="AI5" s="212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4.2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4.25">
      <c r="A8" s="108">
        <v>2019</v>
      </c>
      <c r="B8" s="108">
        <v>96</v>
      </c>
      <c r="C8" s="109" t="s">
        <v>75</v>
      </c>
      <c r="D8" s="150" t="s">
        <v>76</v>
      </c>
      <c r="E8" s="109" t="s">
        <v>77</v>
      </c>
      <c r="F8" s="111" t="s">
        <v>78</v>
      </c>
      <c r="G8" s="112">
        <v>1098</v>
      </c>
      <c r="H8" s="112">
        <v>198</v>
      </c>
      <c r="I8" s="143" t="s">
        <v>79</v>
      </c>
      <c r="J8" s="112">
        <f aca="true" t="shared" si="0" ref="J8:J30">IF(I8="SI",G8-H8,G8)</f>
        <v>900</v>
      </c>
      <c r="K8" s="151" t="s">
        <v>80</v>
      </c>
      <c r="L8" s="108">
        <v>2019</v>
      </c>
      <c r="M8" s="108">
        <v>104</v>
      </c>
      <c r="N8" s="109" t="s">
        <v>81</v>
      </c>
      <c r="O8" s="111" t="s">
        <v>82</v>
      </c>
      <c r="P8" s="109" t="s">
        <v>83</v>
      </c>
      <c r="Q8" s="109" t="s">
        <v>84</v>
      </c>
      <c r="R8" s="108" t="s">
        <v>85</v>
      </c>
      <c r="S8" s="111" t="s">
        <v>85</v>
      </c>
      <c r="T8" s="108">
        <v>1010103</v>
      </c>
      <c r="U8" s="108">
        <v>30</v>
      </c>
      <c r="V8" s="108">
        <v>2</v>
      </c>
      <c r="W8" s="108">
        <v>1</v>
      </c>
      <c r="X8" s="113">
        <v>2019</v>
      </c>
      <c r="Y8" s="113">
        <v>60</v>
      </c>
      <c r="Z8" s="113">
        <v>0</v>
      </c>
      <c r="AA8" s="114" t="s">
        <v>84</v>
      </c>
      <c r="AB8" s="108">
        <v>15</v>
      </c>
      <c r="AC8" s="109" t="s">
        <v>86</v>
      </c>
      <c r="AD8" s="152" t="s">
        <v>87</v>
      </c>
      <c r="AE8" s="152" t="s">
        <v>88</v>
      </c>
      <c r="AF8" s="153">
        <f aca="true" t="shared" si="1" ref="AF8:AF30">AE8-AD8</f>
        <v>4</v>
      </c>
      <c r="AG8" s="154">
        <f aca="true" t="shared" si="2" ref="AG8:AG30">IF(AI8="SI",0,J8)</f>
        <v>900</v>
      </c>
      <c r="AH8" s="155">
        <f aca="true" t="shared" si="3" ref="AH8:AH30">AG8*AF8</f>
        <v>3600</v>
      </c>
      <c r="AI8" s="156"/>
    </row>
    <row r="9" spans="1:35" ht="14.25">
      <c r="A9" s="108">
        <v>2019</v>
      </c>
      <c r="B9" s="108">
        <v>97</v>
      </c>
      <c r="C9" s="109" t="s">
        <v>75</v>
      </c>
      <c r="D9" s="150" t="s">
        <v>89</v>
      </c>
      <c r="E9" s="109" t="s">
        <v>90</v>
      </c>
      <c r="F9" s="111" t="s">
        <v>91</v>
      </c>
      <c r="G9" s="112">
        <v>148.23</v>
      </c>
      <c r="H9" s="112">
        <v>26.73</v>
      </c>
      <c r="I9" s="143" t="s">
        <v>79</v>
      </c>
      <c r="J9" s="112">
        <f t="shared" si="0"/>
        <v>121.49999999999999</v>
      </c>
      <c r="K9" s="151" t="s">
        <v>92</v>
      </c>
      <c r="L9" s="108">
        <v>2019</v>
      </c>
      <c r="M9" s="108">
        <v>102</v>
      </c>
      <c r="N9" s="109" t="s">
        <v>81</v>
      </c>
      <c r="O9" s="111" t="s">
        <v>93</v>
      </c>
      <c r="P9" s="109" t="s">
        <v>94</v>
      </c>
      <c r="Q9" s="109" t="s">
        <v>84</v>
      </c>
      <c r="R9" s="108" t="s">
        <v>85</v>
      </c>
      <c r="S9" s="111" t="s">
        <v>85</v>
      </c>
      <c r="T9" s="108">
        <v>1010303</v>
      </c>
      <c r="U9" s="108">
        <v>250</v>
      </c>
      <c r="V9" s="108">
        <v>3</v>
      </c>
      <c r="W9" s="108">
        <v>1</v>
      </c>
      <c r="X9" s="113">
        <v>2019</v>
      </c>
      <c r="Y9" s="113">
        <v>39</v>
      </c>
      <c r="Z9" s="113">
        <v>0</v>
      </c>
      <c r="AA9" s="114" t="s">
        <v>84</v>
      </c>
      <c r="AB9" s="108">
        <v>8</v>
      </c>
      <c r="AC9" s="109" t="s">
        <v>87</v>
      </c>
      <c r="AD9" s="152" t="s">
        <v>95</v>
      </c>
      <c r="AE9" s="152" t="s">
        <v>86</v>
      </c>
      <c r="AF9" s="153">
        <f t="shared" si="1"/>
        <v>11</v>
      </c>
      <c r="AG9" s="154">
        <f t="shared" si="2"/>
        <v>121.49999999999999</v>
      </c>
      <c r="AH9" s="155">
        <f t="shared" si="3"/>
        <v>1336.4999999999998</v>
      </c>
      <c r="AI9" s="156"/>
    </row>
    <row r="10" spans="1:35" ht="14.25">
      <c r="A10" s="108">
        <v>2019</v>
      </c>
      <c r="B10" s="108">
        <v>98</v>
      </c>
      <c r="C10" s="109" t="s">
        <v>75</v>
      </c>
      <c r="D10" s="150" t="s">
        <v>96</v>
      </c>
      <c r="E10" s="109" t="s">
        <v>97</v>
      </c>
      <c r="F10" s="111" t="s">
        <v>98</v>
      </c>
      <c r="G10" s="112">
        <v>131.19</v>
      </c>
      <c r="H10" s="112">
        <v>0</v>
      </c>
      <c r="I10" s="143" t="s">
        <v>99</v>
      </c>
      <c r="J10" s="112">
        <f t="shared" si="0"/>
        <v>131.19</v>
      </c>
      <c r="K10" s="151" t="s">
        <v>100</v>
      </c>
      <c r="L10" s="108">
        <v>2019</v>
      </c>
      <c r="M10" s="108">
        <v>105</v>
      </c>
      <c r="N10" s="109" t="s">
        <v>81</v>
      </c>
      <c r="O10" s="111" t="s">
        <v>101</v>
      </c>
      <c r="P10" s="109" t="s">
        <v>102</v>
      </c>
      <c r="Q10" s="109" t="s">
        <v>102</v>
      </c>
      <c r="R10" s="108" t="s">
        <v>85</v>
      </c>
      <c r="S10" s="111" t="s">
        <v>85</v>
      </c>
      <c r="T10" s="108">
        <v>1050103</v>
      </c>
      <c r="U10" s="108">
        <v>2010</v>
      </c>
      <c r="V10" s="108">
        <v>1</v>
      </c>
      <c r="W10" s="108">
        <v>1</v>
      </c>
      <c r="X10" s="113">
        <v>2019</v>
      </c>
      <c r="Y10" s="113">
        <v>87</v>
      </c>
      <c r="Z10" s="113">
        <v>0</v>
      </c>
      <c r="AA10" s="114" t="s">
        <v>84</v>
      </c>
      <c r="AB10" s="108">
        <v>9</v>
      </c>
      <c r="AC10" s="109" t="s">
        <v>87</v>
      </c>
      <c r="AD10" s="152" t="s">
        <v>103</v>
      </c>
      <c r="AE10" s="152" t="s">
        <v>86</v>
      </c>
      <c r="AF10" s="153">
        <f t="shared" si="1"/>
        <v>2</v>
      </c>
      <c r="AG10" s="154">
        <f t="shared" si="2"/>
        <v>131.19</v>
      </c>
      <c r="AH10" s="155">
        <f t="shared" si="3"/>
        <v>262.38</v>
      </c>
      <c r="AI10" s="156"/>
    </row>
    <row r="11" spans="1:35" ht="14.25">
      <c r="A11" s="108">
        <v>2019</v>
      </c>
      <c r="B11" s="108">
        <v>99</v>
      </c>
      <c r="C11" s="109" t="s">
        <v>75</v>
      </c>
      <c r="D11" s="150" t="s">
        <v>104</v>
      </c>
      <c r="E11" s="109" t="s">
        <v>77</v>
      </c>
      <c r="F11" s="111" t="s">
        <v>105</v>
      </c>
      <c r="G11" s="112">
        <v>219.6</v>
      </c>
      <c r="H11" s="112">
        <v>39.6</v>
      </c>
      <c r="I11" s="143" t="s">
        <v>79</v>
      </c>
      <c r="J11" s="112">
        <f t="shared" si="0"/>
        <v>180</v>
      </c>
      <c r="K11" s="151" t="s">
        <v>106</v>
      </c>
      <c r="L11" s="108">
        <v>2019</v>
      </c>
      <c r="M11" s="108">
        <v>103</v>
      </c>
      <c r="N11" s="109" t="s">
        <v>81</v>
      </c>
      <c r="O11" s="111" t="s">
        <v>107</v>
      </c>
      <c r="P11" s="109" t="s">
        <v>108</v>
      </c>
      <c r="Q11" s="109" t="s">
        <v>84</v>
      </c>
      <c r="R11" s="108" t="s">
        <v>85</v>
      </c>
      <c r="S11" s="111" t="s">
        <v>85</v>
      </c>
      <c r="T11" s="108">
        <v>1010803</v>
      </c>
      <c r="U11" s="108">
        <v>800</v>
      </c>
      <c r="V11" s="108">
        <v>1</v>
      </c>
      <c r="W11" s="108">
        <v>2</v>
      </c>
      <c r="X11" s="113">
        <v>2019</v>
      </c>
      <c r="Y11" s="113">
        <v>91</v>
      </c>
      <c r="Z11" s="113">
        <v>0</v>
      </c>
      <c r="AA11" s="114" t="s">
        <v>84</v>
      </c>
      <c r="AB11" s="108">
        <v>10</v>
      </c>
      <c r="AC11" s="109" t="s">
        <v>87</v>
      </c>
      <c r="AD11" s="152" t="s">
        <v>109</v>
      </c>
      <c r="AE11" s="152" t="s">
        <v>86</v>
      </c>
      <c r="AF11" s="153">
        <f t="shared" si="1"/>
        <v>1</v>
      </c>
      <c r="AG11" s="154">
        <f t="shared" si="2"/>
        <v>180</v>
      </c>
      <c r="AH11" s="155">
        <f t="shared" si="3"/>
        <v>180</v>
      </c>
      <c r="AI11" s="156"/>
    </row>
    <row r="12" spans="1:35" ht="14.25">
      <c r="A12" s="108">
        <v>2019</v>
      </c>
      <c r="B12" s="108">
        <v>101</v>
      </c>
      <c r="C12" s="109" t="s">
        <v>110</v>
      </c>
      <c r="D12" s="150" t="s">
        <v>111</v>
      </c>
      <c r="E12" s="109" t="s">
        <v>112</v>
      </c>
      <c r="F12" s="111" t="s">
        <v>113</v>
      </c>
      <c r="G12" s="112">
        <v>6.45</v>
      </c>
      <c r="H12" s="112">
        <v>6.45</v>
      </c>
      <c r="I12" s="143" t="s">
        <v>79</v>
      </c>
      <c r="J12" s="112">
        <f t="shared" si="0"/>
        <v>0</v>
      </c>
      <c r="K12" s="151" t="s">
        <v>84</v>
      </c>
      <c r="L12" s="108">
        <v>2019</v>
      </c>
      <c r="M12" s="108">
        <v>97</v>
      </c>
      <c r="N12" s="109" t="s">
        <v>114</v>
      </c>
      <c r="O12" s="111" t="s">
        <v>115</v>
      </c>
      <c r="P12" s="109" t="s">
        <v>116</v>
      </c>
      <c r="Q12" s="109" t="s">
        <v>117</v>
      </c>
      <c r="R12" s="108" t="s">
        <v>85</v>
      </c>
      <c r="S12" s="111" t="s">
        <v>85</v>
      </c>
      <c r="T12" s="108">
        <v>1010803</v>
      </c>
      <c r="U12" s="108">
        <v>800</v>
      </c>
      <c r="V12" s="108">
        <v>1</v>
      </c>
      <c r="W12" s="108">
        <v>1</v>
      </c>
      <c r="X12" s="113">
        <v>2019</v>
      </c>
      <c r="Y12" s="113">
        <v>63</v>
      </c>
      <c r="Z12" s="113">
        <v>0</v>
      </c>
      <c r="AA12" s="114" t="s">
        <v>84</v>
      </c>
      <c r="AB12" s="108">
        <v>19</v>
      </c>
      <c r="AC12" s="109" t="s">
        <v>110</v>
      </c>
      <c r="AD12" s="152" t="s">
        <v>110</v>
      </c>
      <c r="AE12" s="152" t="s">
        <v>118</v>
      </c>
      <c r="AF12" s="153">
        <f t="shared" si="1"/>
        <v>4</v>
      </c>
      <c r="AG12" s="154">
        <f t="shared" si="2"/>
        <v>0</v>
      </c>
      <c r="AH12" s="155">
        <f t="shared" si="3"/>
        <v>0</v>
      </c>
      <c r="AI12" s="156"/>
    </row>
    <row r="13" spans="1:35" ht="14.25">
      <c r="A13" s="108">
        <v>2020</v>
      </c>
      <c r="B13" s="108">
        <v>1</v>
      </c>
      <c r="C13" s="109" t="s">
        <v>119</v>
      </c>
      <c r="D13" s="150" t="s">
        <v>120</v>
      </c>
      <c r="E13" s="109" t="s">
        <v>75</v>
      </c>
      <c r="F13" s="111"/>
      <c r="G13" s="112">
        <v>9.74</v>
      </c>
      <c r="H13" s="112">
        <v>9.74</v>
      </c>
      <c r="I13" s="143" t="s">
        <v>79</v>
      </c>
      <c r="J13" s="112">
        <f t="shared" si="0"/>
        <v>0</v>
      </c>
      <c r="K13" s="151" t="s">
        <v>84</v>
      </c>
      <c r="L13" s="108">
        <v>2020</v>
      </c>
      <c r="M13" s="108">
        <v>1</v>
      </c>
      <c r="N13" s="109" t="s">
        <v>119</v>
      </c>
      <c r="O13" s="111" t="s">
        <v>121</v>
      </c>
      <c r="P13" s="109" t="s">
        <v>122</v>
      </c>
      <c r="Q13" s="109" t="s">
        <v>122</v>
      </c>
      <c r="R13" s="108" t="s">
        <v>85</v>
      </c>
      <c r="S13" s="111" t="s">
        <v>85</v>
      </c>
      <c r="T13" s="108"/>
      <c r="U13" s="108">
        <v>0</v>
      </c>
      <c r="V13" s="108">
        <v>0</v>
      </c>
      <c r="W13" s="108">
        <v>0</v>
      </c>
      <c r="X13" s="113">
        <v>0</v>
      </c>
      <c r="Y13" s="113">
        <v>0</v>
      </c>
      <c r="Z13" s="113">
        <v>0</v>
      </c>
      <c r="AA13" s="114" t="s">
        <v>84</v>
      </c>
      <c r="AB13" s="108">
        <v>0</v>
      </c>
      <c r="AC13" s="109" t="s">
        <v>119</v>
      </c>
      <c r="AD13" s="152" t="s">
        <v>123</v>
      </c>
      <c r="AE13" s="152" t="s">
        <v>119</v>
      </c>
      <c r="AF13" s="153">
        <f t="shared" si="1"/>
        <v>-49</v>
      </c>
      <c r="AG13" s="154">
        <f t="shared" si="2"/>
        <v>0</v>
      </c>
      <c r="AH13" s="155">
        <f t="shared" si="3"/>
        <v>0</v>
      </c>
      <c r="AI13" s="156"/>
    </row>
    <row r="14" spans="1:35" ht="14.25">
      <c r="A14" s="108">
        <v>2020</v>
      </c>
      <c r="B14" s="108">
        <v>2</v>
      </c>
      <c r="C14" s="109" t="s">
        <v>119</v>
      </c>
      <c r="D14" s="150" t="s">
        <v>124</v>
      </c>
      <c r="E14" s="109" t="s">
        <v>125</v>
      </c>
      <c r="F14" s="111"/>
      <c r="G14" s="112">
        <v>5.37</v>
      </c>
      <c r="H14" s="112">
        <v>5.37</v>
      </c>
      <c r="I14" s="143" t="s">
        <v>79</v>
      </c>
      <c r="J14" s="112">
        <f t="shared" si="0"/>
        <v>0</v>
      </c>
      <c r="K14" s="151" t="s">
        <v>84</v>
      </c>
      <c r="L14" s="108">
        <v>2020</v>
      </c>
      <c r="M14" s="108">
        <v>5</v>
      </c>
      <c r="N14" s="109" t="s">
        <v>119</v>
      </c>
      <c r="O14" s="111" t="s">
        <v>121</v>
      </c>
      <c r="P14" s="109" t="s">
        <v>122</v>
      </c>
      <c r="Q14" s="109" t="s">
        <v>122</v>
      </c>
      <c r="R14" s="108" t="s">
        <v>85</v>
      </c>
      <c r="S14" s="111" t="s">
        <v>85</v>
      </c>
      <c r="T14" s="108"/>
      <c r="U14" s="108">
        <v>0</v>
      </c>
      <c r="V14" s="108">
        <v>0</v>
      </c>
      <c r="W14" s="108">
        <v>0</v>
      </c>
      <c r="X14" s="113">
        <v>0</v>
      </c>
      <c r="Y14" s="113">
        <v>0</v>
      </c>
      <c r="Z14" s="113">
        <v>0</v>
      </c>
      <c r="AA14" s="114" t="s">
        <v>84</v>
      </c>
      <c r="AB14" s="108">
        <v>0</v>
      </c>
      <c r="AC14" s="109" t="s">
        <v>119</v>
      </c>
      <c r="AD14" s="152" t="s">
        <v>126</v>
      </c>
      <c r="AE14" s="152" t="s">
        <v>119</v>
      </c>
      <c r="AF14" s="153">
        <f t="shared" si="1"/>
        <v>-58</v>
      </c>
      <c r="AG14" s="154">
        <f t="shared" si="2"/>
        <v>0</v>
      </c>
      <c r="AH14" s="155">
        <f t="shared" si="3"/>
        <v>0</v>
      </c>
      <c r="AI14" s="156"/>
    </row>
    <row r="15" spans="1:35" ht="14.25">
      <c r="A15" s="108">
        <v>2020</v>
      </c>
      <c r="B15" s="108">
        <v>3</v>
      </c>
      <c r="C15" s="109" t="s">
        <v>87</v>
      </c>
      <c r="D15" s="150" t="s">
        <v>127</v>
      </c>
      <c r="E15" s="109" t="s">
        <v>125</v>
      </c>
      <c r="F15" s="111" t="s">
        <v>128</v>
      </c>
      <c r="G15" s="112">
        <v>101.44</v>
      </c>
      <c r="H15" s="112">
        <v>18.29</v>
      </c>
      <c r="I15" s="143" t="s">
        <v>79</v>
      </c>
      <c r="J15" s="112">
        <f t="shared" si="0"/>
        <v>83.15</v>
      </c>
      <c r="K15" s="151" t="s">
        <v>84</v>
      </c>
      <c r="L15" s="108">
        <v>2020</v>
      </c>
      <c r="M15" s="108">
        <v>3</v>
      </c>
      <c r="N15" s="109" t="s">
        <v>119</v>
      </c>
      <c r="O15" s="111" t="s">
        <v>129</v>
      </c>
      <c r="P15" s="109" t="s">
        <v>130</v>
      </c>
      <c r="Q15" s="109" t="s">
        <v>130</v>
      </c>
      <c r="R15" s="108" t="s">
        <v>85</v>
      </c>
      <c r="S15" s="111" t="s">
        <v>85</v>
      </c>
      <c r="T15" s="108">
        <v>1010803</v>
      </c>
      <c r="U15" s="108">
        <v>800</v>
      </c>
      <c r="V15" s="108">
        <v>1</v>
      </c>
      <c r="W15" s="108">
        <v>1</v>
      </c>
      <c r="X15" s="113">
        <v>2019</v>
      </c>
      <c r="Y15" s="113">
        <v>1</v>
      </c>
      <c r="Z15" s="113">
        <v>0</v>
      </c>
      <c r="AA15" s="114" t="s">
        <v>84</v>
      </c>
      <c r="AB15" s="108">
        <v>5</v>
      </c>
      <c r="AC15" s="109" t="s">
        <v>87</v>
      </c>
      <c r="AD15" s="152" t="s">
        <v>131</v>
      </c>
      <c r="AE15" s="152" t="s">
        <v>86</v>
      </c>
      <c r="AF15" s="153">
        <f t="shared" si="1"/>
        <v>-45</v>
      </c>
      <c r="AG15" s="154">
        <f t="shared" si="2"/>
        <v>83.15</v>
      </c>
      <c r="AH15" s="155">
        <f t="shared" si="3"/>
        <v>-3741.7500000000005</v>
      </c>
      <c r="AI15" s="156"/>
    </row>
    <row r="16" spans="1:35" ht="14.25">
      <c r="A16" s="108">
        <v>2020</v>
      </c>
      <c r="B16" s="108">
        <v>4</v>
      </c>
      <c r="C16" s="109" t="s">
        <v>87</v>
      </c>
      <c r="D16" s="150" t="s">
        <v>132</v>
      </c>
      <c r="E16" s="109" t="s">
        <v>133</v>
      </c>
      <c r="F16" s="111" t="s">
        <v>134</v>
      </c>
      <c r="G16" s="112">
        <v>54.31</v>
      </c>
      <c r="H16" s="112">
        <v>9.79</v>
      </c>
      <c r="I16" s="143" t="s">
        <v>79</v>
      </c>
      <c r="J16" s="112">
        <f t="shared" si="0"/>
        <v>44.52</v>
      </c>
      <c r="K16" s="151" t="s">
        <v>84</v>
      </c>
      <c r="L16" s="108">
        <v>2020</v>
      </c>
      <c r="M16" s="108">
        <v>7</v>
      </c>
      <c r="N16" s="109" t="s">
        <v>135</v>
      </c>
      <c r="O16" s="111" t="s">
        <v>136</v>
      </c>
      <c r="P16" s="109" t="s">
        <v>137</v>
      </c>
      <c r="Q16" s="109" t="s">
        <v>137</v>
      </c>
      <c r="R16" s="108" t="s">
        <v>85</v>
      </c>
      <c r="S16" s="111" t="s">
        <v>85</v>
      </c>
      <c r="T16" s="108">
        <v>1010803</v>
      </c>
      <c r="U16" s="108">
        <v>800</v>
      </c>
      <c r="V16" s="108">
        <v>1</v>
      </c>
      <c r="W16" s="108">
        <v>1</v>
      </c>
      <c r="X16" s="113">
        <v>2019</v>
      </c>
      <c r="Y16" s="113">
        <v>3</v>
      </c>
      <c r="Z16" s="113">
        <v>0</v>
      </c>
      <c r="AA16" s="114" t="s">
        <v>84</v>
      </c>
      <c r="AB16" s="108">
        <v>6</v>
      </c>
      <c r="AC16" s="109" t="s">
        <v>87</v>
      </c>
      <c r="AD16" s="152" t="s">
        <v>138</v>
      </c>
      <c r="AE16" s="152" t="s">
        <v>86</v>
      </c>
      <c r="AF16" s="153">
        <f t="shared" si="1"/>
        <v>-51</v>
      </c>
      <c r="AG16" s="154">
        <f t="shared" si="2"/>
        <v>44.52</v>
      </c>
      <c r="AH16" s="155">
        <f t="shared" si="3"/>
        <v>-2270.52</v>
      </c>
      <c r="AI16" s="156"/>
    </row>
    <row r="17" spans="1:35" ht="14.25">
      <c r="A17" s="108">
        <v>2020</v>
      </c>
      <c r="B17" s="108">
        <v>5</v>
      </c>
      <c r="C17" s="109" t="s">
        <v>87</v>
      </c>
      <c r="D17" s="150" t="s">
        <v>139</v>
      </c>
      <c r="E17" s="109" t="s">
        <v>133</v>
      </c>
      <c r="F17" s="111" t="s">
        <v>134</v>
      </c>
      <c r="G17" s="112">
        <v>341.33</v>
      </c>
      <c r="H17" s="112">
        <v>61.55</v>
      </c>
      <c r="I17" s="143" t="s">
        <v>79</v>
      </c>
      <c r="J17" s="112">
        <f t="shared" si="0"/>
        <v>279.78</v>
      </c>
      <c r="K17" s="151" t="s">
        <v>84</v>
      </c>
      <c r="L17" s="108">
        <v>2020</v>
      </c>
      <c r="M17" s="108">
        <v>6</v>
      </c>
      <c r="N17" s="109" t="s">
        <v>135</v>
      </c>
      <c r="O17" s="111" t="s">
        <v>136</v>
      </c>
      <c r="P17" s="109" t="s">
        <v>137</v>
      </c>
      <c r="Q17" s="109" t="s">
        <v>137</v>
      </c>
      <c r="R17" s="108" t="s">
        <v>85</v>
      </c>
      <c r="S17" s="111" t="s">
        <v>85</v>
      </c>
      <c r="T17" s="108">
        <v>1010803</v>
      </c>
      <c r="U17" s="108">
        <v>800</v>
      </c>
      <c r="V17" s="108">
        <v>1</v>
      </c>
      <c r="W17" s="108">
        <v>1</v>
      </c>
      <c r="X17" s="113">
        <v>2019</v>
      </c>
      <c r="Y17" s="113">
        <v>3</v>
      </c>
      <c r="Z17" s="113">
        <v>0</v>
      </c>
      <c r="AA17" s="114" t="s">
        <v>84</v>
      </c>
      <c r="AB17" s="108">
        <v>7</v>
      </c>
      <c r="AC17" s="109" t="s">
        <v>87</v>
      </c>
      <c r="AD17" s="152" t="s">
        <v>138</v>
      </c>
      <c r="AE17" s="152" t="s">
        <v>86</v>
      </c>
      <c r="AF17" s="153">
        <f t="shared" si="1"/>
        <v>-51</v>
      </c>
      <c r="AG17" s="154">
        <f t="shared" si="2"/>
        <v>279.78</v>
      </c>
      <c r="AH17" s="155">
        <f t="shared" si="3"/>
        <v>-14268.779999999999</v>
      </c>
      <c r="AI17" s="156"/>
    </row>
    <row r="18" spans="1:35" ht="14.25">
      <c r="A18" s="108">
        <v>2020</v>
      </c>
      <c r="B18" s="108">
        <v>6</v>
      </c>
      <c r="C18" s="109" t="s">
        <v>87</v>
      </c>
      <c r="D18" s="150" t="s">
        <v>140</v>
      </c>
      <c r="E18" s="109" t="s">
        <v>141</v>
      </c>
      <c r="F18" s="111" t="s">
        <v>142</v>
      </c>
      <c r="G18" s="112">
        <v>432.76</v>
      </c>
      <c r="H18" s="112">
        <v>78.04</v>
      </c>
      <c r="I18" s="143" t="s">
        <v>79</v>
      </c>
      <c r="J18" s="112">
        <f t="shared" si="0"/>
        <v>354.71999999999997</v>
      </c>
      <c r="K18" s="151" t="s">
        <v>143</v>
      </c>
      <c r="L18" s="108">
        <v>2020</v>
      </c>
      <c r="M18" s="108">
        <v>2</v>
      </c>
      <c r="N18" s="109" t="s">
        <v>119</v>
      </c>
      <c r="O18" s="111" t="s">
        <v>144</v>
      </c>
      <c r="P18" s="109" t="s">
        <v>145</v>
      </c>
      <c r="Q18" s="109" t="s">
        <v>84</v>
      </c>
      <c r="R18" s="108" t="s">
        <v>85</v>
      </c>
      <c r="S18" s="111" t="s">
        <v>85</v>
      </c>
      <c r="T18" s="108">
        <v>1010803</v>
      </c>
      <c r="U18" s="108">
        <v>800</v>
      </c>
      <c r="V18" s="108">
        <v>1</v>
      </c>
      <c r="W18" s="108">
        <v>2</v>
      </c>
      <c r="X18" s="113">
        <v>2019</v>
      </c>
      <c r="Y18" s="113">
        <v>14</v>
      </c>
      <c r="Z18" s="113">
        <v>0</v>
      </c>
      <c r="AA18" s="114" t="s">
        <v>84</v>
      </c>
      <c r="AB18" s="108">
        <v>11</v>
      </c>
      <c r="AC18" s="109" t="s">
        <v>87</v>
      </c>
      <c r="AD18" s="152" t="s">
        <v>146</v>
      </c>
      <c r="AE18" s="152" t="s">
        <v>86</v>
      </c>
      <c r="AF18" s="153">
        <f t="shared" si="1"/>
        <v>-40</v>
      </c>
      <c r="AG18" s="154">
        <f t="shared" si="2"/>
        <v>354.71999999999997</v>
      </c>
      <c r="AH18" s="155">
        <f t="shared" si="3"/>
        <v>-14188.8</v>
      </c>
      <c r="AI18" s="156"/>
    </row>
    <row r="19" spans="1:35" ht="14.25">
      <c r="A19" s="108">
        <v>2020</v>
      </c>
      <c r="B19" s="108">
        <v>7</v>
      </c>
      <c r="C19" s="109" t="s">
        <v>86</v>
      </c>
      <c r="D19" s="150" t="s">
        <v>147</v>
      </c>
      <c r="E19" s="109" t="s">
        <v>103</v>
      </c>
      <c r="F19" s="111" t="s">
        <v>148</v>
      </c>
      <c r="G19" s="112">
        <v>1049.2</v>
      </c>
      <c r="H19" s="112">
        <v>189.2</v>
      </c>
      <c r="I19" s="143" t="s">
        <v>79</v>
      </c>
      <c r="J19" s="112">
        <f t="shared" si="0"/>
        <v>860</v>
      </c>
      <c r="K19" s="151" t="s">
        <v>149</v>
      </c>
      <c r="L19" s="108">
        <v>2020</v>
      </c>
      <c r="M19" s="108">
        <v>8</v>
      </c>
      <c r="N19" s="109" t="s">
        <v>86</v>
      </c>
      <c r="O19" s="111" t="s">
        <v>150</v>
      </c>
      <c r="P19" s="109" t="s">
        <v>151</v>
      </c>
      <c r="Q19" s="109" t="s">
        <v>84</v>
      </c>
      <c r="R19" s="108" t="s">
        <v>85</v>
      </c>
      <c r="S19" s="111" t="s">
        <v>85</v>
      </c>
      <c r="T19" s="108">
        <v>2010205</v>
      </c>
      <c r="U19" s="108">
        <v>5870</v>
      </c>
      <c r="V19" s="108">
        <v>2</v>
      </c>
      <c r="W19" s="108">
        <v>2</v>
      </c>
      <c r="X19" s="113">
        <v>2018</v>
      </c>
      <c r="Y19" s="113">
        <v>72</v>
      </c>
      <c r="Z19" s="113">
        <v>0</v>
      </c>
      <c r="AA19" s="114" t="s">
        <v>84</v>
      </c>
      <c r="AB19" s="108">
        <v>14</v>
      </c>
      <c r="AC19" s="109" t="s">
        <v>86</v>
      </c>
      <c r="AD19" s="152" t="s">
        <v>152</v>
      </c>
      <c r="AE19" s="152" t="s">
        <v>88</v>
      </c>
      <c r="AF19" s="153">
        <f t="shared" si="1"/>
        <v>-58</v>
      </c>
      <c r="AG19" s="154">
        <f t="shared" si="2"/>
        <v>860</v>
      </c>
      <c r="AH19" s="155">
        <f t="shared" si="3"/>
        <v>-49880</v>
      </c>
      <c r="AI19" s="156"/>
    </row>
    <row r="20" spans="1:35" ht="14.25">
      <c r="A20" s="108">
        <v>2020</v>
      </c>
      <c r="B20" s="108">
        <v>8</v>
      </c>
      <c r="C20" s="109" t="s">
        <v>110</v>
      </c>
      <c r="D20" s="150" t="s">
        <v>153</v>
      </c>
      <c r="E20" s="109" t="s">
        <v>154</v>
      </c>
      <c r="F20" s="111" t="s">
        <v>113</v>
      </c>
      <c r="G20" s="112">
        <v>6.16</v>
      </c>
      <c r="H20" s="112">
        <v>6.16</v>
      </c>
      <c r="I20" s="143" t="s">
        <v>79</v>
      </c>
      <c r="J20" s="112">
        <f t="shared" si="0"/>
        <v>0</v>
      </c>
      <c r="K20" s="151" t="s">
        <v>84</v>
      </c>
      <c r="L20" s="108">
        <v>0</v>
      </c>
      <c r="M20" s="108">
        <v>4</v>
      </c>
      <c r="N20" s="109"/>
      <c r="O20" s="111" t="s">
        <v>115</v>
      </c>
      <c r="P20" s="109" t="s">
        <v>116</v>
      </c>
      <c r="Q20" s="109" t="s">
        <v>117</v>
      </c>
      <c r="R20" s="108" t="s">
        <v>85</v>
      </c>
      <c r="S20" s="111" t="s">
        <v>85</v>
      </c>
      <c r="T20" s="108">
        <v>1010803</v>
      </c>
      <c r="U20" s="108">
        <v>800</v>
      </c>
      <c r="V20" s="108">
        <v>1</v>
      </c>
      <c r="W20" s="108">
        <v>1</v>
      </c>
      <c r="X20" s="113">
        <v>2020</v>
      </c>
      <c r="Y20" s="113">
        <v>8</v>
      </c>
      <c r="Z20" s="113">
        <v>0</v>
      </c>
      <c r="AA20" s="114" t="s">
        <v>84</v>
      </c>
      <c r="AB20" s="108">
        <v>20</v>
      </c>
      <c r="AC20" s="109" t="s">
        <v>110</v>
      </c>
      <c r="AD20" s="152" t="s">
        <v>155</v>
      </c>
      <c r="AE20" s="152" t="s">
        <v>118</v>
      </c>
      <c r="AF20" s="153">
        <f t="shared" si="1"/>
        <v>-29</v>
      </c>
      <c r="AG20" s="154">
        <f t="shared" si="2"/>
        <v>0</v>
      </c>
      <c r="AH20" s="155">
        <f t="shared" si="3"/>
        <v>0</v>
      </c>
      <c r="AI20" s="156"/>
    </row>
    <row r="21" spans="1:35" ht="14.25">
      <c r="A21" s="108">
        <v>2020</v>
      </c>
      <c r="B21" s="108">
        <v>8</v>
      </c>
      <c r="C21" s="109" t="s">
        <v>110</v>
      </c>
      <c r="D21" s="150" t="s">
        <v>153</v>
      </c>
      <c r="E21" s="109" t="s">
        <v>154</v>
      </c>
      <c r="F21" s="111" t="s">
        <v>113</v>
      </c>
      <c r="G21" s="112">
        <v>33.98</v>
      </c>
      <c r="H21" s="112">
        <v>0</v>
      </c>
      <c r="I21" s="143" t="s">
        <v>79</v>
      </c>
      <c r="J21" s="112">
        <f t="shared" si="0"/>
        <v>33.98</v>
      </c>
      <c r="K21" s="151" t="s">
        <v>84</v>
      </c>
      <c r="L21" s="108">
        <v>0</v>
      </c>
      <c r="M21" s="108">
        <v>4</v>
      </c>
      <c r="N21" s="109"/>
      <c r="O21" s="111" t="s">
        <v>115</v>
      </c>
      <c r="P21" s="109" t="s">
        <v>116</v>
      </c>
      <c r="Q21" s="109" t="s">
        <v>117</v>
      </c>
      <c r="R21" s="108" t="s">
        <v>85</v>
      </c>
      <c r="S21" s="111" t="s">
        <v>85</v>
      </c>
      <c r="T21" s="108">
        <v>1010803</v>
      </c>
      <c r="U21" s="108">
        <v>800</v>
      </c>
      <c r="V21" s="108">
        <v>1</v>
      </c>
      <c r="W21" s="108">
        <v>1</v>
      </c>
      <c r="X21" s="113">
        <v>2020</v>
      </c>
      <c r="Y21" s="113">
        <v>8</v>
      </c>
      <c r="Z21" s="113">
        <v>0</v>
      </c>
      <c r="AA21" s="114" t="s">
        <v>84</v>
      </c>
      <c r="AB21" s="108">
        <v>21</v>
      </c>
      <c r="AC21" s="109" t="s">
        <v>110</v>
      </c>
      <c r="AD21" s="152" t="s">
        <v>155</v>
      </c>
      <c r="AE21" s="152" t="s">
        <v>156</v>
      </c>
      <c r="AF21" s="153">
        <f t="shared" si="1"/>
        <v>-32</v>
      </c>
      <c r="AG21" s="154">
        <f t="shared" si="2"/>
        <v>33.98</v>
      </c>
      <c r="AH21" s="155">
        <f t="shared" si="3"/>
        <v>-1087.36</v>
      </c>
      <c r="AI21" s="156"/>
    </row>
    <row r="22" spans="1:35" ht="14.25">
      <c r="A22" s="108">
        <v>2020</v>
      </c>
      <c r="B22" s="108">
        <v>9</v>
      </c>
      <c r="C22" s="109" t="s">
        <v>157</v>
      </c>
      <c r="D22" s="150" t="s">
        <v>158</v>
      </c>
      <c r="E22" s="109" t="s">
        <v>159</v>
      </c>
      <c r="F22" s="111" t="s">
        <v>160</v>
      </c>
      <c r="G22" s="112">
        <v>84</v>
      </c>
      <c r="H22" s="112">
        <v>0</v>
      </c>
      <c r="I22" s="143" t="s">
        <v>99</v>
      </c>
      <c r="J22" s="112">
        <f t="shared" si="0"/>
        <v>84</v>
      </c>
      <c r="K22" s="151" t="s">
        <v>161</v>
      </c>
      <c r="L22" s="108">
        <v>2020</v>
      </c>
      <c r="M22" s="108">
        <v>10</v>
      </c>
      <c r="N22" s="109" t="s">
        <v>162</v>
      </c>
      <c r="O22" s="111" t="s">
        <v>163</v>
      </c>
      <c r="P22" s="109" t="s">
        <v>164</v>
      </c>
      <c r="Q22" s="109" t="s">
        <v>84</v>
      </c>
      <c r="R22" s="108" t="s">
        <v>85</v>
      </c>
      <c r="S22" s="111" t="s">
        <v>85</v>
      </c>
      <c r="T22" s="108">
        <v>1050103</v>
      </c>
      <c r="U22" s="108">
        <v>2010</v>
      </c>
      <c r="V22" s="108">
        <v>1</v>
      </c>
      <c r="W22" s="108">
        <v>1</v>
      </c>
      <c r="X22" s="113">
        <v>2020</v>
      </c>
      <c r="Y22" s="113">
        <v>9</v>
      </c>
      <c r="Z22" s="113">
        <v>0</v>
      </c>
      <c r="AA22" s="114" t="s">
        <v>84</v>
      </c>
      <c r="AB22" s="108">
        <v>26</v>
      </c>
      <c r="AC22" s="109" t="s">
        <v>157</v>
      </c>
      <c r="AD22" s="152" t="s">
        <v>165</v>
      </c>
      <c r="AE22" s="152" t="s">
        <v>166</v>
      </c>
      <c r="AF22" s="153">
        <f t="shared" si="1"/>
        <v>-46</v>
      </c>
      <c r="AG22" s="154">
        <f t="shared" si="2"/>
        <v>84</v>
      </c>
      <c r="AH22" s="155">
        <f t="shared" si="3"/>
        <v>-3864</v>
      </c>
      <c r="AI22" s="156"/>
    </row>
    <row r="23" spans="1:35" ht="14.25">
      <c r="A23" s="108">
        <v>2020</v>
      </c>
      <c r="B23" s="108">
        <v>10</v>
      </c>
      <c r="C23" s="109" t="s">
        <v>167</v>
      </c>
      <c r="D23" s="150" t="s">
        <v>168</v>
      </c>
      <c r="E23" s="109" t="s">
        <v>169</v>
      </c>
      <c r="F23" s="111" t="s">
        <v>170</v>
      </c>
      <c r="G23" s="112">
        <v>318.42</v>
      </c>
      <c r="H23" s="112">
        <v>57.42</v>
      </c>
      <c r="I23" s="143" t="s">
        <v>79</v>
      </c>
      <c r="J23" s="112">
        <f t="shared" si="0"/>
        <v>261</v>
      </c>
      <c r="K23" s="151" t="s">
        <v>171</v>
      </c>
      <c r="L23" s="108">
        <v>2020</v>
      </c>
      <c r="M23" s="108">
        <v>12</v>
      </c>
      <c r="N23" s="109" t="s">
        <v>167</v>
      </c>
      <c r="O23" s="111" t="s">
        <v>107</v>
      </c>
      <c r="P23" s="109" t="s">
        <v>108</v>
      </c>
      <c r="Q23" s="109" t="s">
        <v>84</v>
      </c>
      <c r="R23" s="108" t="s">
        <v>85</v>
      </c>
      <c r="S23" s="111" t="s">
        <v>85</v>
      </c>
      <c r="T23" s="108">
        <v>1010803</v>
      </c>
      <c r="U23" s="108">
        <v>800</v>
      </c>
      <c r="V23" s="108">
        <v>1</v>
      </c>
      <c r="W23" s="108">
        <v>2</v>
      </c>
      <c r="X23" s="113">
        <v>2020</v>
      </c>
      <c r="Y23" s="113">
        <v>4</v>
      </c>
      <c r="Z23" s="113">
        <v>0</v>
      </c>
      <c r="AA23" s="114" t="s">
        <v>84</v>
      </c>
      <c r="AB23" s="108">
        <v>28</v>
      </c>
      <c r="AC23" s="109" t="s">
        <v>167</v>
      </c>
      <c r="AD23" s="152" t="s">
        <v>172</v>
      </c>
      <c r="AE23" s="152" t="s">
        <v>166</v>
      </c>
      <c r="AF23" s="153">
        <f t="shared" si="1"/>
        <v>-53</v>
      </c>
      <c r="AG23" s="154">
        <f t="shared" si="2"/>
        <v>261</v>
      </c>
      <c r="AH23" s="155">
        <f t="shared" si="3"/>
        <v>-13833</v>
      </c>
      <c r="AI23" s="156"/>
    </row>
    <row r="24" spans="1:35" ht="14.25">
      <c r="A24" s="108">
        <v>2020</v>
      </c>
      <c r="B24" s="108">
        <v>11</v>
      </c>
      <c r="C24" s="109" t="s">
        <v>167</v>
      </c>
      <c r="D24" s="150" t="s">
        <v>173</v>
      </c>
      <c r="E24" s="109" t="s">
        <v>174</v>
      </c>
      <c r="F24" s="111" t="s">
        <v>175</v>
      </c>
      <c r="G24" s="112">
        <v>1067.5</v>
      </c>
      <c r="H24" s="112">
        <v>192.5</v>
      </c>
      <c r="I24" s="143" t="s">
        <v>79</v>
      </c>
      <c r="J24" s="112">
        <f t="shared" si="0"/>
        <v>875</v>
      </c>
      <c r="K24" s="151" t="s">
        <v>176</v>
      </c>
      <c r="L24" s="108">
        <v>2020</v>
      </c>
      <c r="M24" s="108">
        <v>11</v>
      </c>
      <c r="N24" s="109" t="s">
        <v>167</v>
      </c>
      <c r="O24" s="111" t="s">
        <v>107</v>
      </c>
      <c r="P24" s="109" t="s">
        <v>108</v>
      </c>
      <c r="Q24" s="109" t="s">
        <v>84</v>
      </c>
      <c r="R24" s="108" t="s">
        <v>85</v>
      </c>
      <c r="S24" s="111" t="s">
        <v>85</v>
      </c>
      <c r="T24" s="108">
        <v>1010803</v>
      </c>
      <c r="U24" s="108">
        <v>800</v>
      </c>
      <c r="V24" s="108">
        <v>1</v>
      </c>
      <c r="W24" s="108">
        <v>2</v>
      </c>
      <c r="X24" s="113">
        <v>2020</v>
      </c>
      <c r="Y24" s="113">
        <v>5</v>
      </c>
      <c r="Z24" s="113">
        <v>0</v>
      </c>
      <c r="AA24" s="114" t="s">
        <v>84</v>
      </c>
      <c r="AB24" s="108">
        <v>29</v>
      </c>
      <c r="AC24" s="109" t="s">
        <v>167</v>
      </c>
      <c r="AD24" s="152" t="s">
        <v>177</v>
      </c>
      <c r="AE24" s="152" t="s">
        <v>166</v>
      </c>
      <c r="AF24" s="153">
        <f t="shared" si="1"/>
        <v>-51</v>
      </c>
      <c r="AG24" s="154">
        <f t="shared" si="2"/>
        <v>875</v>
      </c>
      <c r="AH24" s="155">
        <f t="shared" si="3"/>
        <v>-44625</v>
      </c>
      <c r="AI24" s="156"/>
    </row>
    <row r="25" spans="1:35" ht="14.25">
      <c r="A25" s="108">
        <v>2020</v>
      </c>
      <c r="B25" s="108">
        <v>12</v>
      </c>
      <c r="C25" s="109" t="s">
        <v>146</v>
      </c>
      <c r="D25" s="150" t="s">
        <v>178</v>
      </c>
      <c r="E25" s="109" t="s">
        <v>123</v>
      </c>
      <c r="F25" s="111" t="s">
        <v>179</v>
      </c>
      <c r="G25" s="112">
        <v>1098</v>
      </c>
      <c r="H25" s="112">
        <v>198</v>
      </c>
      <c r="I25" s="143" t="s">
        <v>79</v>
      </c>
      <c r="J25" s="112">
        <f t="shared" si="0"/>
        <v>900</v>
      </c>
      <c r="K25" s="151" t="s">
        <v>180</v>
      </c>
      <c r="L25" s="108">
        <v>2020</v>
      </c>
      <c r="M25" s="108">
        <v>16</v>
      </c>
      <c r="N25" s="109" t="s">
        <v>146</v>
      </c>
      <c r="O25" s="111" t="s">
        <v>181</v>
      </c>
      <c r="P25" s="109" t="s">
        <v>182</v>
      </c>
      <c r="Q25" s="109" t="s">
        <v>84</v>
      </c>
      <c r="R25" s="108" t="s">
        <v>85</v>
      </c>
      <c r="S25" s="111" t="s">
        <v>85</v>
      </c>
      <c r="T25" s="108">
        <v>1050103</v>
      </c>
      <c r="U25" s="108">
        <v>2010</v>
      </c>
      <c r="V25" s="108">
        <v>1</v>
      </c>
      <c r="W25" s="108">
        <v>1</v>
      </c>
      <c r="X25" s="113">
        <v>2020</v>
      </c>
      <c r="Y25" s="113">
        <v>15</v>
      </c>
      <c r="Z25" s="113">
        <v>0</v>
      </c>
      <c r="AA25" s="114" t="s">
        <v>84</v>
      </c>
      <c r="AB25" s="108">
        <v>31</v>
      </c>
      <c r="AC25" s="109" t="s">
        <v>146</v>
      </c>
      <c r="AD25" s="152" t="s">
        <v>183</v>
      </c>
      <c r="AE25" s="152" t="s">
        <v>184</v>
      </c>
      <c r="AF25" s="153">
        <f t="shared" si="1"/>
        <v>-58</v>
      </c>
      <c r="AG25" s="154">
        <f t="shared" si="2"/>
        <v>900</v>
      </c>
      <c r="AH25" s="155">
        <f t="shared" si="3"/>
        <v>-52200</v>
      </c>
      <c r="AI25" s="156"/>
    </row>
    <row r="26" spans="1:35" ht="14.25">
      <c r="A26" s="108">
        <v>2020</v>
      </c>
      <c r="B26" s="108">
        <v>13</v>
      </c>
      <c r="C26" s="109" t="s">
        <v>184</v>
      </c>
      <c r="D26" s="150" t="s">
        <v>185</v>
      </c>
      <c r="E26" s="109" t="s">
        <v>169</v>
      </c>
      <c r="F26" s="111" t="s">
        <v>186</v>
      </c>
      <c r="G26" s="112">
        <v>123.94</v>
      </c>
      <c r="H26" s="112">
        <v>22.35</v>
      </c>
      <c r="I26" s="143" t="s">
        <v>79</v>
      </c>
      <c r="J26" s="112">
        <f t="shared" si="0"/>
        <v>101.59</v>
      </c>
      <c r="K26" s="151" t="s">
        <v>187</v>
      </c>
      <c r="L26" s="108">
        <v>2020</v>
      </c>
      <c r="M26" s="108">
        <v>13</v>
      </c>
      <c r="N26" s="109" t="s">
        <v>123</v>
      </c>
      <c r="O26" s="111" t="s">
        <v>188</v>
      </c>
      <c r="P26" s="109" t="s">
        <v>189</v>
      </c>
      <c r="Q26" s="109" t="s">
        <v>84</v>
      </c>
      <c r="R26" s="108" t="s">
        <v>85</v>
      </c>
      <c r="S26" s="111" t="s">
        <v>85</v>
      </c>
      <c r="T26" s="108">
        <v>1050203</v>
      </c>
      <c r="U26" s="108">
        <v>2120</v>
      </c>
      <c r="V26" s="108">
        <v>1</v>
      </c>
      <c r="W26" s="108">
        <v>1</v>
      </c>
      <c r="X26" s="113">
        <v>2019</v>
      </c>
      <c r="Y26" s="113">
        <v>88</v>
      </c>
      <c r="Z26" s="113">
        <v>2</v>
      </c>
      <c r="AA26" s="114" t="s">
        <v>84</v>
      </c>
      <c r="AB26" s="108">
        <v>32</v>
      </c>
      <c r="AC26" s="109" t="s">
        <v>184</v>
      </c>
      <c r="AD26" s="152" t="s">
        <v>190</v>
      </c>
      <c r="AE26" s="152" t="s">
        <v>191</v>
      </c>
      <c r="AF26" s="153">
        <f t="shared" si="1"/>
        <v>-53</v>
      </c>
      <c r="AG26" s="154">
        <f t="shared" si="2"/>
        <v>101.59</v>
      </c>
      <c r="AH26" s="155">
        <f t="shared" si="3"/>
        <v>-5384.27</v>
      </c>
      <c r="AI26" s="156"/>
    </row>
    <row r="27" spans="1:35" ht="14.25">
      <c r="A27" s="108">
        <v>2020</v>
      </c>
      <c r="B27" s="108">
        <v>14</v>
      </c>
      <c r="C27" s="109" t="s">
        <v>192</v>
      </c>
      <c r="D27" s="150" t="s">
        <v>193</v>
      </c>
      <c r="E27" s="109" t="s">
        <v>169</v>
      </c>
      <c r="F27" s="111" t="s">
        <v>194</v>
      </c>
      <c r="G27" s="112">
        <v>133.52</v>
      </c>
      <c r="H27" s="112">
        <v>24.08</v>
      </c>
      <c r="I27" s="143" t="s">
        <v>79</v>
      </c>
      <c r="J27" s="112">
        <f t="shared" si="0"/>
        <v>109.44000000000001</v>
      </c>
      <c r="K27" s="151" t="s">
        <v>195</v>
      </c>
      <c r="L27" s="108">
        <v>2020</v>
      </c>
      <c r="M27" s="108">
        <v>15</v>
      </c>
      <c r="N27" s="109" t="s">
        <v>123</v>
      </c>
      <c r="O27" s="111" t="s">
        <v>188</v>
      </c>
      <c r="P27" s="109" t="s">
        <v>189</v>
      </c>
      <c r="Q27" s="109" t="s">
        <v>84</v>
      </c>
      <c r="R27" s="108" t="s">
        <v>85</v>
      </c>
      <c r="S27" s="111" t="s">
        <v>85</v>
      </c>
      <c r="T27" s="108">
        <v>1010202</v>
      </c>
      <c r="U27" s="108">
        <v>130</v>
      </c>
      <c r="V27" s="108">
        <v>1</v>
      </c>
      <c r="W27" s="108">
        <v>1</v>
      </c>
      <c r="X27" s="113">
        <v>2020</v>
      </c>
      <c r="Y27" s="113">
        <v>19</v>
      </c>
      <c r="Z27" s="113">
        <v>0</v>
      </c>
      <c r="AA27" s="114" t="s">
        <v>84</v>
      </c>
      <c r="AB27" s="108">
        <v>37</v>
      </c>
      <c r="AC27" s="109" t="s">
        <v>192</v>
      </c>
      <c r="AD27" s="152" t="s">
        <v>196</v>
      </c>
      <c r="AE27" s="152" t="s">
        <v>197</v>
      </c>
      <c r="AF27" s="153">
        <f t="shared" si="1"/>
        <v>-36</v>
      </c>
      <c r="AG27" s="154">
        <f t="shared" si="2"/>
        <v>109.44000000000001</v>
      </c>
      <c r="AH27" s="155">
        <f t="shared" si="3"/>
        <v>-3939.8400000000006</v>
      </c>
      <c r="AI27" s="156"/>
    </row>
    <row r="28" spans="1:35" ht="14.25">
      <c r="A28" s="108">
        <v>2020</v>
      </c>
      <c r="B28" s="108">
        <v>15</v>
      </c>
      <c r="C28" s="109" t="s">
        <v>192</v>
      </c>
      <c r="D28" s="150" t="s">
        <v>198</v>
      </c>
      <c r="E28" s="109" t="s">
        <v>199</v>
      </c>
      <c r="F28" s="111" t="s">
        <v>194</v>
      </c>
      <c r="G28" s="112">
        <v>133.71</v>
      </c>
      <c r="H28" s="112">
        <v>24.11</v>
      </c>
      <c r="I28" s="143" t="s">
        <v>79</v>
      </c>
      <c r="J28" s="112">
        <f t="shared" si="0"/>
        <v>109.60000000000001</v>
      </c>
      <c r="K28" s="151" t="s">
        <v>195</v>
      </c>
      <c r="L28" s="108">
        <v>2020</v>
      </c>
      <c r="M28" s="108">
        <v>22</v>
      </c>
      <c r="N28" s="109" t="s">
        <v>192</v>
      </c>
      <c r="O28" s="111" t="s">
        <v>188</v>
      </c>
      <c r="P28" s="109" t="s">
        <v>189</v>
      </c>
      <c r="Q28" s="109" t="s">
        <v>84</v>
      </c>
      <c r="R28" s="108" t="s">
        <v>85</v>
      </c>
      <c r="S28" s="111" t="s">
        <v>85</v>
      </c>
      <c r="T28" s="108">
        <v>1010202</v>
      </c>
      <c r="U28" s="108">
        <v>130</v>
      </c>
      <c r="V28" s="108">
        <v>1</v>
      </c>
      <c r="W28" s="108">
        <v>1</v>
      </c>
      <c r="X28" s="113">
        <v>2020</v>
      </c>
      <c r="Y28" s="113">
        <v>19</v>
      </c>
      <c r="Z28" s="113">
        <v>0</v>
      </c>
      <c r="AA28" s="114" t="s">
        <v>84</v>
      </c>
      <c r="AB28" s="108">
        <v>38</v>
      </c>
      <c r="AC28" s="109" t="s">
        <v>192</v>
      </c>
      <c r="AD28" s="152" t="s">
        <v>200</v>
      </c>
      <c r="AE28" s="152" t="s">
        <v>197</v>
      </c>
      <c r="AF28" s="153">
        <f t="shared" si="1"/>
        <v>-53</v>
      </c>
      <c r="AG28" s="154">
        <f t="shared" si="2"/>
        <v>109.60000000000001</v>
      </c>
      <c r="AH28" s="155">
        <f t="shared" si="3"/>
        <v>-5808.8</v>
      </c>
      <c r="AI28" s="156"/>
    </row>
    <row r="29" spans="1:35" ht="14.25">
      <c r="A29" s="108">
        <v>2020</v>
      </c>
      <c r="B29" s="108">
        <v>16</v>
      </c>
      <c r="C29" s="109" t="s">
        <v>192</v>
      </c>
      <c r="D29" s="150" t="s">
        <v>201</v>
      </c>
      <c r="E29" s="109" t="s">
        <v>169</v>
      </c>
      <c r="F29" s="111" t="s">
        <v>194</v>
      </c>
      <c r="G29" s="112">
        <v>15.13</v>
      </c>
      <c r="H29" s="112">
        <v>2.73</v>
      </c>
      <c r="I29" s="143" t="s">
        <v>79</v>
      </c>
      <c r="J29" s="112">
        <f t="shared" si="0"/>
        <v>12.4</v>
      </c>
      <c r="K29" s="151" t="s">
        <v>195</v>
      </c>
      <c r="L29" s="108">
        <v>2020</v>
      </c>
      <c r="M29" s="108">
        <v>14</v>
      </c>
      <c r="N29" s="109" t="s">
        <v>123</v>
      </c>
      <c r="O29" s="111" t="s">
        <v>188</v>
      </c>
      <c r="P29" s="109" t="s">
        <v>189</v>
      </c>
      <c r="Q29" s="109" t="s">
        <v>84</v>
      </c>
      <c r="R29" s="108" t="s">
        <v>85</v>
      </c>
      <c r="S29" s="111" t="s">
        <v>85</v>
      </c>
      <c r="T29" s="108">
        <v>1010202</v>
      </c>
      <c r="U29" s="108">
        <v>130</v>
      </c>
      <c r="V29" s="108">
        <v>1</v>
      </c>
      <c r="W29" s="108">
        <v>1</v>
      </c>
      <c r="X29" s="113">
        <v>2020</v>
      </c>
      <c r="Y29" s="113">
        <v>19</v>
      </c>
      <c r="Z29" s="113">
        <v>0</v>
      </c>
      <c r="AA29" s="114" t="s">
        <v>84</v>
      </c>
      <c r="AB29" s="108">
        <v>39</v>
      </c>
      <c r="AC29" s="109" t="s">
        <v>192</v>
      </c>
      <c r="AD29" s="152" t="s">
        <v>196</v>
      </c>
      <c r="AE29" s="152" t="s">
        <v>197</v>
      </c>
      <c r="AF29" s="153">
        <f t="shared" si="1"/>
        <v>-36</v>
      </c>
      <c r="AG29" s="154">
        <f t="shared" si="2"/>
        <v>12.4</v>
      </c>
      <c r="AH29" s="155">
        <f t="shared" si="3"/>
        <v>-446.40000000000003</v>
      </c>
      <c r="AI29" s="156"/>
    </row>
    <row r="30" spans="1:35" ht="14.25">
      <c r="A30" s="108">
        <v>2020</v>
      </c>
      <c r="B30" s="108">
        <v>17</v>
      </c>
      <c r="C30" s="109" t="s">
        <v>192</v>
      </c>
      <c r="D30" s="150" t="s">
        <v>202</v>
      </c>
      <c r="E30" s="109" t="s">
        <v>191</v>
      </c>
      <c r="F30" s="111" t="s">
        <v>203</v>
      </c>
      <c r="G30" s="112">
        <v>504.88</v>
      </c>
      <c r="H30" s="112">
        <v>91.04</v>
      </c>
      <c r="I30" s="143" t="s">
        <v>79</v>
      </c>
      <c r="J30" s="112">
        <f t="shared" si="0"/>
        <v>413.84</v>
      </c>
      <c r="K30" s="151" t="s">
        <v>204</v>
      </c>
      <c r="L30" s="108">
        <v>2020</v>
      </c>
      <c r="M30" s="108">
        <v>17</v>
      </c>
      <c r="N30" s="109" t="s">
        <v>155</v>
      </c>
      <c r="O30" s="111" t="s">
        <v>144</v>
      </c>
      <c r="P30" s="109" t="s">
        <v>145</v>
      </c>
      <c r="Q30" s="109" t="s">
        <v>84</v>
      </c>
      <c r="R30" s="108" t="s">
        <v>85</v>
      </c>
      <c r="S30" s="111" t="s">
        <v>85</v>
      </c>
      <c r="T30" s="108">
        <v>1010803</v>
      </c>
      <c r="U30" s="108">
        <v>800</v>
      </c>
      <c r="V30" s="108">
        <v>1</v>
      </c>
      <c r="W30" s="108">
        <v>2</v>
      </c>
      <c r="X30" s="113">
        <v>2020</v>
      </c>
      <c r="Y30" s="113">
        <v>7</v>
      </c>
      <c r="Z30" s="113">
        <v>0</v>
      </c>
      <c r="AA30" s="114" t="s">
        <v>84</v>
      </c>
      <c r="AB30" s="108">
        <v>40</v>
      </c>
      <c r="AC30" s="109" t="s">
        <v>192</v>
      </c>
      <c r="AD30" s="152" t="s">
        <v>205</v>
      </c>
      <c r="AE30" s="152" t="s">
        <v>197</v>
      </c>
      <c r="AF30" s="153">
        <f t="shared" si="1"/>
        <v>-42</v>
      </c>
      <c r="AG30" s="154">
        <f t="shared" si="2"/>
        <v>413.84</v>
      </c>
      <c r="AH30" s="155">
        <f t="shared" si="3"/>
        <v>-17381.28</v>
      </c>
      <c r="AI30" s="156"/>
    </row>
    <row r="31" spans="1:35" ht="14.25">
      <c r="A31" s="108"/>
      <c r="B31" s="108"/>
      <c r="C31" s="109"/>
      <c r="D31" s="150"/>
      <c r="E31" s="109"/>
      <c r="F31" s="111"/>
      <c r="G31" s="112"/>
      <c r="H31" s="112"/>
      <c r="I31" s="143"/>
      <c r="J31" s="112"/>
      <c r="K31" s="151"/>
      <c r="L31" s="108"/>
      <c r="M31" s="108"/>
      <c r="N31" s="109"/>
      <c r="O31" s="111"/>
      <c r="P31" s="109"/>
      <c r="Q31" s="109"/>
      <c r="R31" s="108"/>
      <c r="S31" s="111"/>
      <c r="T31" s="108"/>
      <c r="U31" s="108"/>
      <c r="V31" s="108"/>
      <c r="W31" s="108"/>
      <c r="X31" s="113"/>
      <c r="Y31" s="113"/>
      <c r="Z31" s="113"/>
      <c r="AA31" s="114"/>
      <c r="AB31" s="108"/>
      <c r="AC31" s="109"/>
      <c r="AD31" s="157"/>
      <c r="AE31" s="157"/>
      <c r="AF31" s="158"/>
      <c r="AG31" s="159"/>
      <c r="AH31" s="159"/>
      <c r="AI31" s="160"/>
    </row>
    <row r="32" spans="1:35" ht="14.25">
      <c r="A32" s="108"/>
      <c r="B32" s="108"/>
      <c r="C32" s="109"/>
      <c r="D32" s="150"/>
      <c r="E32" s="109"/>
      <c r="F32" s="111"/>
      <c r="G32" s="112"/>
      <c r="H32" s="112"/>
      <c r="I32" s="143"/>
      <c r="J32" s="112"/>
      <c r="K32" s="151"/>
      <c r="L32" s="108"/>
      <c r="M32" s="108"/>
      <c r="N32" s="109"/>
      <c r="O32" s="111"/>
      <c r="P32" s="109"/>
      <c r="Q32" s="109"/>
      <c r="R32" s="108"/>
      <c r="S32" s="111"/>
      <c r="T32" s="108"/>
      <c r="U32" s="108"/>
      <c r="V32" s="108"/>
      <c r="W32" s="108"/>
      <c r="X32" s="113"/>
      <c r="Y32" s="113"/>
      <c r="Z32" s="113"/>
      <c r="AA32" s="114"/>
      <c r="AB32" s="108"/>
      <c r="AC32" s="109"/>
      <c r="AD32" s="157"/>
      <c r="AE32" s="157"/>
      <c r="AF32" s="161" t="s">
        <v>206</v>
      </c>
      <c r="AG32" s="162">
        <f>SUM(AG8:AG30)</f>
        <v>5855.71</v>
      </c>
      <c r="AH32" s="162">
        <f>SUM(AH8:AH30)</f>
        <v>-227540.91999999998</v>
      </c>
      <c r="AI32" s="160"/>
    </row>
    <row r="33" spans="1:35" ht="14.25">
      <c r="A33" s="108"/>
      <c r="B33" s="108"/>
      <c r="C33" s="109"/>
      <c r="D33" s="150"/>
      <c r="E33" s="109"/>
      <c r="F33" s="111"/>
      <c r="G33" s="112"/>
      <c r="H33" s="112"/>
      <c r="I33" s="143"/>
      <c r="J33" s="112"/>
      <c r="K33" s="151"/>
      <c r="L33" s="108"/>
      <c r="M33" s="108"/>
      <c r="N33" s="109"/>
      <c r="O33" s="111"/>
      <c r="P33" s="109"/>
      <c r="Q33" s="109"/>
      <c r="R33" s="108"/>
      <c r="S33" s="111"/>
      <c r="T33" s="108"/>
      <c r="U33" s="108"/>
      <c r="V33" s="108"/>
      <c r="W33" s="108"/>
      <c r="X33" s="113"/>
      <c r="Y33" s="113"/>
      <c r="Z33" s="113"/>
      <c r="AA33" s="114"/>
      <c r="AB33" s="108"/>
      <c r="AC33" s="109"/>
      <c r="AD33" s="157"/>
      <c r="AE33" s="157"/>
      <c r="AF33" s="161" t="s">
        <v>207</v>
      </c>
      <c r="AG33" s="162"/>
      <c r="AH33" s="162">
        <f>IF(AG32&lt;&gt;0,AH32/AG32,0)</f>
        <v>-38.857955738928325</v>
      </c>
      <c r="AI33" s="160"/>
    </row>
    <row r="34" spans="3:34" ht="14.25">
      <c r="C34" s="107"/>
      <c r="D34" s="107"/>
      <c r="E34" s="107"/>
      <c r="F34" s="107"/>
      <c r="G34" s="107"/>
      <c r="H34" s="107"/>
      <c r="I34" s="107"/>
      <c r="J34" s="107"/>
      <c r="N34" s="107"/>
      <c r="O34" s="107"/>
      <c r="P34" s="107"/>
      <c r="Q34" s="107"/>
      <c r="S34" s="107"/>
      <c r="AC34" s="107"/>
      <c r="AD34" s="107"/>
      <c r="AE34" s="107"/>
      <c r="AG34" s="118"/>
      <c r="AH34" s="118"/>
    </row>
    <row r="35" spans="3:34" ht="14.25">
      <c r="C35" s="107"/>
      <c r="D35" s="107"/>
      <c r="E35" s="107"/>
      <c r="F35" s="107"/>
      <c r="G35" s="107"/>
      <c r="H35" s="107"/>
      <c r="I35" s="107"/>
      <c r="J35" s="107"/>
      <c r="N35" s="107"/>
      <c r="O35" s="107"/>
      <c r="P35" s="107"/>
      <c r="Q35" s="107"/>
      <c r="S35" s="107"/>
      <c r="AC35" s="107"/>
      <c r="AD35" s="107"/>
      <c r="AE35" s="107"/>
      <c r="AF35" s="107"/>
      <c r="AG35" s="107"/>
      <c r="AH35" s="118"/>
    </row>
    <row r="36" spans="3:34" ht="14.25">
      <c r="C36" s="107"/>
      <c r="D36" s="107"/>
      <c r="E36" s="107"/>
      <c r="F36" s="107"/>
      <c r="G36" s="107"/>
      <c r="H36" s="107"/>
      <c r="I36" s="107"/>
      <c r="J36" s="107"/>
      <c r="N36" s="107"/>
      <c r="O36" s="107"/>
      <c r="P36" s="107"/>
      <c r="Q36" s="107"/>
      <c r="S36" s="107"/>
      <c r="AC36" s="107"/>
      <c r="AD36" s="107"/>
      <c r="AE36" s="107"/>
      <c r="AF36" s="107"/>
      <c r="AG36" s="107"/>
      <c r="AH36" s="118"/>
    </row>
    <row r="37" spans="3:34" ht="14.25">
      <c r="C37" s="107"/>
      <c r="D37" s="107"/>
      <c r="E37" s="107"/>
      <c r="F37" s="107"/>
      <c r="G37" s="107"/>
      <c r="H37" s="107"/>
      <c r="I37" s="107"/>
      <c r="J37" s="107"/>
      <c r="N37" s="107"/>
      <c r="O37" s="107"/>
      <c r="P37" s="107"/>
      <c r="Q37" s="107"/>
      <c r="S37" s="107"/>
      <c r="AC37" s="107"/>
      <c r="AD37" s="107"/>
      <c r="AE37" s="107"/>
      <c r="AF37" s="107"/>
      <c r="AG37" s="107"/>
      <c r="AH37" s="118"/>
    </row>
    <row r="38" spans="3:34" ht="14.25">
      <c r="C38" s="107"/>
      <c r="D38" s="107"/>
      <c r="E38" s="107"/>
      <c r="F38" s="107"/>
      <c r="G38" s="107"/>
      <c r="H38" s="107"/>
      <c r="I38" s="107"/>
      <c r="J38" s="107"/>
      <c r="N38" s="107"/>
      <c r="O38" s="107"/>
      <c r="P38" s="107"/>
      <c r="Q38" s="107"/>
      <c r="S38" s="107"/>
      <c r="AC38" s="107"/>
      <c r="AD38" s="107"/>
      <c r="AE38" s="107"/>
      <c r="AF38" s="107"/>
      <c r="AG38" s="107"/>
      <c r="AH38" s="118"/>
    </row>
    <row r="39" spans="3:34" ht="14.25">
      <c r="C39" s="107"/>
      <c r="D39" s="107"/>
      <c r="E39" s="107"/>
      <c r="F39" s="107"/>
      <c r="G39" s="107"/>
      <c r="H39" s="107"/>
      <c r="I39" s="107"/>
      <c r="J39" s="107"/>
      <c r="N39" s="107"/>
      <c r="O39" s="107"/>
      <c r="P39" s="107"/>
      <c r="Q39" s="107"/>
      <c r="S39" s="107"/>
      <c r="AC39" s="107"/>
      <c r="AD39" s="107"/>
      <c r="AE39" s="107"/>
      <c r="AF39" s="107"/>
      <c r="AG39" s="107"/>
      <c r="AH39" s="118"/>
    </row>
    <row r="40" spans="3:34" ht="14.25">
      <c r="C40" s="107"/>
      <c r="D40" s="107"/>
      <c r="E40" s="107"/>
      <c r="F40" s="107"/>
      <c r="G40" s="107"/>
      <c r="H40" s="107"/>
      <c r="I40" s="107"/>
      <c r="J40" s="107"/>
      <c r="N40" s="107"/>
      <c r="O40" s="107"/>
      <c r="P40" s="107"/>
      <c r="Q40" s="107"/>
      <c r="S40" s="107"/>
      <c r="AC40" s="107"/>
      <c r="AD40" s="107"/>
      <c r="AE40" s="107"/>
      <c r="AF40" s="107"/>
      <c r="AG40" s="107"/>
      <c r="AH40" s="118"/>
    </row>
  </sheetData>
  <sheetProtection/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81" t="s">
        <v>73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84" t="s">
        <v>208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1"/>
    </row>
    <row r="4" spans="1:15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1"/>
    </row>
    <row r="5" spans="1:15" s="62" customFormat="1" ht="22.5" customHeight="1">
      <c r="A5" s="198" t="s">
        <v>61</v>
      </c>
      <c r="B5" s="199"/>
      <c r="C5" s="199"/>
      <c r="D5" s="199"/>
      <c r="E5" s="199"/>
      <c r="F5" s="199"/>
      <c r="G5" s="199"/>
      <c r="H5" s="199"/>
      <c r="I5" s="199"/>
      <c r="J5" s="199"/>
      <c r="K5" s="216" t="s">
        <v>62</v>
      </c>
      <c r="L5" s="217"/>
      <c r="M5" s="217"/>
      <c r="N5" s="217"/>
      <c r="O5" s="218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63">
        <v>4</v>
      </c>
      <c r="B8" s="75" t="s">
        <v>209</v>
      </c>
      <c r="C8" s="76" t="s">
        <v>210</v>
      </c>
      <c r="D8" s="77" t="s">
        <v>211</v>
      </c>
      <c r="E8" s="78"/>
      <c r="F8" s="77"/>
      <c r="G8" s="164" t="s">
        <v>84</v>
      </c>
      <c r="H8" s="75"/>
      <c r="I8" s="77"/>
      <c r="J8" s="79">
        <v>600</v>
      </c>
      <c r="K8" s="165"/>
      <c r="L8" s="166" t="s">
        <v>209</v>
      </c>
      <c r="M8" s="167">
        <f aca="true" t="shared" si="0" ref="M8:M16">IF(K8&lt;&gt;"",L8-K8,0)</f>
        <v>0</v>
      </c>
      <c r="N8" s="168">
        <v>600</v>
      </c>
      <c r="O8" s="169">
        <f aca="true" t="shared" si="1" ref="O8:O16">IF(K8&lt;&gt;"",N8*M8,0)</f>
        <v>0</v>
      </c>
      <c r="P8">
        <f aca="true" t="shared" si="2" ref="P8:P16">IF(K8&lt;&gt;"",N8,0)</f>
        <v>0</v>
      </c>
    </row>
    <row r="9" spans="1:16" ht="12.75">
      <c r="A9" s="163">
        <v>12</v>
      </c>
      <c r="B9" s="75" t="s">
        <v>109</v>
      </c>
      <c r="C9" s="76" t="s">
        <v>212</v>
      </c>
      <c r="D9" s="77" t="s">
        <v>213</v>
      </c>
      <c r="E9" s="78"/>
      <c r="F9" s="77"/>
      <c r="G9" s="164" t="s">
        <v>84</v>
      </c>
      <c r="H9" s="75"/>
      <c r="I9" s="77"/>
      <c r="J9" s="79">
        <v>500</v>
      </c>
      <c r="K9" s="165"/>
      <c r="L9" s="166" t="s">
        <v>109</v>
      </c>
      <c r="M9" s="167">
        <f t="shared" si="0"/>
        <v>0</v>
      </c>
      <c r="N9" s="168">
        <v>500</v>
      </c>
      <c r="O9" s="169">
        <f t="shared" si="1"/>
        <v>0</v>
      </c>
      <c r="P9">
        <f t="shared" si="2"/>
        <v>0</v>
      </c>
    </row>
    <row r="10" spans="1:16" ht="12.75">
      <c r="A10" s="163">
        <v>16</v>
      </c>
      <c r="B10" s="75" t="s">
        <v>86</v>
      </c>
      <c r="C10" s="76" t="s">
        <v>214</v>
      </c>
      <c r="D10" s="77" t="s">
        <v>215</v>
      </c>
      <c r="E10" s="78"/>
      <c r="F10" s="77"/>
      <c r="G10" s="164" t="s">
        <v>84</v>
      </c>
      <c r="H10" s="75"/>
      <c r="I10" s="77"/>
      <c r="J10" s="79">
        <v>94</v>
      </c>
      <c r="K10" s="165"/>
      <c r="L10" s="166" t="s">
        <v>86</v>
      </c>
      <c r="M10" s="167">
        <f t="shared" si="0"/>
        <v>0</v>
      </c>
      <c r="N10" s="168">
        <v>94</v>
      </c>
      <c r="O10" s="169">
        <f t="shared" si="1"/>
        <v>0</v>
      </c>
      <c r="P10">
        <f t="shared" si="2"/>
        <v>0</v>
      </c>
    </row>
    <row r="11" spans="1:16" ht="12.75">
      <c r="A11" s="163">
        <v>18</v>
      </c>
      <c r="B11" s="75" t="s">
        <v>110</v>
      </c>
      <c r="C11" s="76" t="s">
        <v>115</v>
      </c>
      <c r="D11" s="77" t="s">
        <v>216</v>
      </c>
      <c r="E11" s="78"/>
      <c r="F11" s="77"/>
      <c r="G11" s="164" t="s">
        <v>84</v>
      </c>
      <c r="H11" s="75"/>
      <c r="I11" s="77"/>
      <c r="J11" s="79">
        <v>35.31</v>
      </c>
      <c r="K11" s="165"/>
      <c r="L11" s="166" t="s">
        <v>110</v>
      </c>
      <c r="M11" s="167">
        <f t="shared" si="0"/>
        <v>0</v>
      </c>
      <c r="N11" s="168">
        <v>35.31</v>
      </c>
      <c r="O11" s="169">
        <f t="shared" si="1"/>
        <v>0</v>
      </c>
      <c r="P11">
        <f t="shared" si="2"/>
        <v>0</v>
      </c>
    </row>
    <row r="12" spans="1:16" ht="12.75">
      <c r="A12" s="163">
        <v>25</v>
      </c>
      <c r="B12" s="75" t="s">
        <v>157</v>
      </c>
      <c r="C12" s="76" t="s">
        <v>217</v>
      </c>
      <c r="D12" s="77" t="s">
        <v>218</v>
      </c>
      <c r="E12" s="78"/>
      <c r="F12" s="77"/>
      <c r="G12" s="164" t="s">
        <v>84</v>
      </c>
      <c r="H12" s="75"/>
      <c r="I12" s="77"/>
      <c r="J12" s="79">
        <v>149.38</v>
      </c>
      <c r="K12" s="165"/>
      <c r="L12" s="166" t="s">
        <v>157</v>
      </c>
      <c r="M12" s="167">
        <f t="shared" si="0"/>
        <v>0</v>
      </c>
      <c r="N12" s="168">
        <v>149.38</v>
      </c>
      <c r="O12" s="169">
        <f t="shared" si="1"/>
        <v>0</v>
      </c>
      <c r="P12">
        <f t="shared" si="2"/>
        <v>0</v>
      </c>
    </row>
    <row r="13" spans="1:16" ht="12.75">
      <c r="A13" s="163">
        <v>27</v>
      </c>
      <c r="B13" s="75" t="s">
        <v>157</v>
      </c>
      <c r="C13" s="76" t="s">
        <v>219</v>
      </c>
      <c r="D13" s="77" t="s">
        <v>220</v>
      </c>
      <c r="E13" s="78"/>
      <c r="F13" s="77"/>
      <c r="G13" s="164" t="s">
        <v>84</v>
      </c>
      <c r="H13" s="75"/>
      <c r="I13" s="77"/>
      <c r="J13" s="79">
        <v>300</v>
      </c>
      <c r="K13" s="165"/>
      <c r="L13" s="166" t="s">
        <v>157</v>
      </c>
      <c r="M13" s="167">
        <f t="shared" si="0"/>
        <v>0</v>
      </c>
      <c r="N13" s="168">
        <v>300</v>
      </c>
      <c r="O13" s="169">
        <f t="shared" si="1"/>
        <v>0</v>
      </c>
      <c r="P13">
        <f t="shared" si="2"/>
        <v>0</v>
      </c>
    </row>
    <row r="14" spans="1:16" ht="12.75">
      <c r="A14" s="163">
        <v>30</v>
      </c>
      <c r="B14" s="75" t="s">
        <v>221</v>
      </c>
      <c r="C14" s="76" t="s">
        <v>222</v>
      </c>
      <c r="D14" s="77" t="s">
        <v>223</v>
      </c>
      <c r="E14" s="78"/>
      <c r="F14" s="77"/>
      <c r="G14" s="164" t="s">
        <v>84</v>
      </c>
      <c r="H14" s="75"/>
      <c r="I14" s="77"/>
      <c r="J14" s="79">
        <v>165.01</v>
      </c>
      <c r="K14" s="165"/>
      <c r="L14" s="166" t="s">
        <v>221</v>
      </c>
      <c r="M14" s="167">
        <f t="shared" si="0"/>
        <v>0</v>
      </c>
      <c r="N14" s="168">
        <v>165.01</v>
      </c>
      <c r="O14" s="169">
        <f t="shared" si="1"/>
        <v>0</v>
      </c>
      <c r="P14">
        <f t="shared" si="2"/>
        <v>0</v>
      </c>
    </row>
    <row r="15" spans="1:16" ht="12.75">
      <c r="A15" s="163">
        <v>35</v>
      </c>
      <c r="B15" s="75" t="s">
        <v>191</v>
      </c>
      <c r="C15" s="76" t="s">
        <v>217</v>
      </c>
      <c r="D15" s="77" t="s">
        <v>224</v>
      </c>
      <c r="E15" s="78"/>
      <c r="F15" s="77"/>
      <c r="G15" s="164" t="s">
        <v>84</v>
      </c>
      <c r="H15" s="75"/>
      <c r="I15" s="77"/>
      <c r="J15" s="79">
        <v>200</v>
      </c>
      <c r="K15" s="165"/>
      <c r="L15" s="166" t="s">
        <v>191</v>
      </c>
      <c r="M15" s="167">
        <f t="shared" si="0"/>
        <v>0</v>
      </c>
      <c r="N15" s="168">
        <v>200</v>
      </c>
      <c r="O15" s="169">
        <f t="shared" si="1"/>
        <v>0</v>
      </c>
      <c r="P15">
        <f t="shared" si="2"/>
        <v>0</v>
      </c>
    </row>
    <row r="16" spans="1:16" ht="12.75">
      <c r="A16" s="163">
        <v>36</v>
      </c>
      <c r="B16" s="75" t="s">
        <v>191</v>
      </c>
      <c r="C16" s="76" t="s">
        <v>225</v>
      </c>
      <c r="D16" s="77" t="s">
        <v>226</v>
      </c>
      <c r="E16" s="78"/>
      <c r="F16" s="77"/>
      <c r="G16" s="164" t="s">
        <v>84</v>
      </c>
      <c r="H16" s="75"/>
      <c r="I16" s="77"/>
      <c r="J16" s="79">
        <v>400</v>
      </c>
      <c r="K16" s="165"/>
      <c r="L16" s="166" t="s">
        <v>191</v>
      </c>
      <c r="M16" s="167">
        <f t="shared" si="0"/>
        <v>0</v>
      </c>
      <c r="N16" s="168">
        <v>400</v>
      </c>
      <c r="O16" s="169">
        <f t="shared" si="1"/>
        <v>0</v>
      </c>
      <c r="P16">
        <f t="shared" si="2"/>
        <v>0</v>
      </c>
    </row>
    <row r="17" spans="1:15" ht="12.75">
      <c r="A17" s="163"/>
      <c r="B17" s="75"/>
      <c r="C17" s="76"/>
      <c r="D17" s="77"/>
      <c r="E17" s="78"/>
      <c r="F17" s="77"/>
      <c r="G17" s="164"/>
      <c r="H17" s="75"/>
      <c r="I17" s="77"/>
      <c r="J17" s="79"/>
      <c r="K17" s="170"/>
      <c r="L17" s="171"/>
      <c r="M17" s="172"/>
      <c r="N17" s="173"/>
      <c r="O17" s="174"/>
    </row>
    <row r="18" spans="1:15" ht="12.75">
      <c r="A18" s="163"/>
      <c r="B18" s="75"/>
      <c r="C18" s="76"/>
      <c r="D18" s="77"/>
      <c r="E18" s="78"/>
      <c r="F18" s="77"/>
      <c r="G18" s="164"/>
      <c r="H18" s="75"/>
      <c r="I18" s="77"/>
      <c r="J18" s="79"/>
      <c r="K18" s="170"/>
      <c r="L18" s="171"/>
      <c r="M18" s="175" t="s">
        <v>227</v>
      </c>
      <c r="N18" s="176">
        <f>SUM(P8:P16)</f>
        <v>0</v>
      </c>
      <c r="O18" s="177">
        <f>SUM(O8:O16)</f>
        <v>0</v>
      </c>
    </row>
    <row r="19" spans="1:15" ht="12.75">
      <c r="A19" s="163"/>
      <c r="B19" s="75"/>
      <c r="C19" s="76"/>
      <c r="D19" s="77"/>
      <c r="E19" s="78"/>
      <c r="F19" s="77"/>
      <c r="G19" s="164"/>
      <c r="H19" s="75"/>
      <c r="I19" s="77"/>
      <c r="J19" s="79"/>
      <c r="K19" s="170"/>
      <c r="L19" s="171"/>
      <c r="M19" s="175" t="s">
        <v>228</v>
      </c>
      <c r="N19" s="176"/>
      <c r="O19" s="177">
        <f>IF(N18&lt;&gt;0,O18/N18,0)</f>
        <v>0</v>
      </c>
    </row>
    <row r="20" spans="1:15" ht="12.75">
      <c r="A20" s="163"/>
      <c r="B20" s="75"/>
      <c r="C20" s="76"/>
      <c r="D20" s="77"/>
      <c r="E20" s="78"/>
      <c r="F20" s="77"/>
      <c r="G20" s="164"/>
      <c r="H20" s="75"/>
      <c r="I20" s="77"/>
      <c r="J20" s="79"/>
      <c r="K20" s="170"/>
      <c r="L20" s="171"/>
      <c r="M20" s="175"/>
      <c r="N20" s="176"/>
      <c r="O20" s="177"/>
    </row>
    <row r="21" spans="1:15" ht="12.75">
      <c r="A21" s="163"/>
      <c r="B21" s="75"/>
      <c r="C21" s="76"/>
      <c r="D21" s="77"/>
      <c r="E21" s="78"/>
      <c r="F21" s="77"/>
      <c r="G21" s="164"/>
      <c r="H21" s="75"/>
      <c r="I21" s="77"/>
      <c r="J21" s="79"/>
      <c r="K21" s="170"/>
      <c r="L21" s="171"/>
      <c r="M21" s="175" t="s">
        <v>206</v>
      </c>
      <c r="N21" s="176">
        <f>FattureTempi!AG32</f>
        <v>5855.71</v>
      </c>
      <c r="O21" s="177">
        <f>FattureTempi!AH32</f>
        <v>-227540.91999999998</v>
      </c>
    </row>
    <row r="22" spans="1:15" ht="12.75">
      <c r="A22" s="163"/>
      <c r="B22" s="75"/>
      <c r="C22" s="76"/>
      <c r="D22" s="77"/>
      <c r="E22" s="78"/>
      <c r="F22" s="77"/>
      <c r="G22" s="164"/>
      <c r="H22" s="75"/>
      <c r="I22" s="77"/>
      <c r="J22" s="79"/>
      <c r="K22" s="170"/>
      <c r="L22" s="171"/>
      <c r="M22" s="175" t="s">
        <v>207</v>
      </c>
      <c r="N22" s="176"/>
      <c r="O22" s="177">
        <f>FattureTempi!AH33</f>
        <v>-38.857955738928325</v>
      </c>
    </row>
    <row r="23" spans="1:15" ht="12.75">
      <c r="A23" s="163"/>
      <c r="B23" s="75"/>
      <c r="C23" s="76"/>
      <c r="D23" s="77"/>
      <c r="E23" s="78"/>
      <c r="F23" s="77"/>
      <c r="G23" s="164"/>
      <c r="H23" s="75"/>
      <c r="I23" s="77"/>
      <c r="J23" s="79"/>
      <c r="K23" s="170"/>
      <c r="L23" s="171"/>
      <c r="M23" s="175"/>
      <c r="N23" s="176"/>
      <c r="O23" s="177"/>
    </row>
    <row r="24" spans="1:15" ht="12.75">
      <c r="A24" s="163"/>
      <c r="B24" s="75"/>
      <c r="C24" s="76"/>
      <c r="D24" s="77"/>
      <c r="E24" s="78"/>
      <c r="F24" s="77"/>
      <c r="G24" s="164"/>
      <c r="H24" s="75"/>
      <c r="I24" s="77"/>
      <c r="J24" s="79"/>
      <c r="K24" s="170"/>
      <c r="L24" s="171"/>
      <c r="M24" s="178" t="s">
        <v>229</v>
      </c>
      <c r="N24" s="179">
        <f>N21+N18</f>
        <v>5855.71</v>
      </c>
      <c r="O24" s="180">
        <f>O21+O18</f>
        <v>-227540.91999999998</v>
      </c>
    </row>
    <row r="25" spans="1:15" ht="12.75">
      <c r="A25" s="163"/>
      <c r="B25" s="75"/>
      <c r="C25" s="76"/>
      <c r="D25" s="77"/>
      <c r="E25" s="78"/>
      <c r="F25" s="77"/>
      <c r="G25" s="164"/>
      <c r="H25" s="75"/>
      <c r="I25" s="77"/>
      <c r="J25" s="79"/>
      <c r="K25" s="170"/>
      <c r="L25" s="171"/>
      <c r="M25" s="178" t="s">
        <v>230</v>
      </c>
      <c r="N25" s="179"/>
      <c r="O25" s="180">
        <f>(O24/N24)</f>
        <v>-38.857955738928325</v>
      </c>
    </row>
    <row r="26" ht="12.75">
      <c r="O26" s="135"/>
    </row>
    <row r="27" spans="9:10" ht="12.75">
      <c r="I27" s="6"/>
      <c r="J27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22" t="s">
        <v>70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4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19" t="s">
        <v>71</v>
      </c>
      <c r="B5" s="220"/>
      <c r="C5" s="220"/>
      <c r="D5" s="220"/>
      <c r="E5" s="220"/>
      <c r="F5" s="221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19" t="s">
        <v>72</v>
      </c>
      <c r="B6" s="220"/>
      <c r="C6" s="220"/>
      <c r="D6" s="220"/>
      <c r="E6" s="220"/>
      <c r="F6" s="220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93" t="s">
        <v>14</v>
      </c>
      <c r="B8" s="213"/>
      <c r="C8" s="214"/>
      <c r="D8" s="193" t="s">
        <v>15</v>
      </c>
      <c r="E8" s="213"/>
      <c r="F8" s="213"/>
      <c r="G8" s="213"/>
      <c r="H8" s="213"/>
      <c r="I8" s="213"/>
      <c r="J8" s="213"/>
      <c r="K8" s="214"/>
      <c r="L8" s="193" t="s">
        <v>16</v>
      </c>
      <c r="M8" s="213"/>
      <c r="N8" s="214"/>
      <c r="O8" s="193" t="s">
        <v>1</v>
      </c>
      <c r="P8" s="213"/>
      <c r="Q8" s="213"/>
      <c r="R8" s="193" t="s">
        <v>17</v>
      </c>
      <c r="S8" s="214"/>
      <c r="T8" s="193" t="s">
        <v>18</v>
      </c>
      <c r="U8" s="213"/>
      <c r="V8" s="213"/>
      <c r="W8" s="214"/>
      <c r="X8" s="193" t="s">
        <v>19</v>
      </c>
      <c r="Y8" s="213"/>
      <c r="Z8" s="213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4.2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4.2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4.2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4.2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4.2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4.2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4.2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4.25"/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ISRN01</cp:lastModifiedBy>
  <cp:lastPrinted>2015-01-23T09:39:52Z</cp:lastPrinted>
  <dcterms:created xsi:type="dcterms:W3CDTF">1996-11-05T10:16:36Z</dcterms:created>
  <dcterms:modified xsi:type="dcterms:W3CDTF">2022-10-11T18:59:33Z</dcterms:modified>
  <cp:category/>
  <cp:version/>
  <cp:contentType/>
  <cp:contentStatus/>
</cp:coreProperties>
</file>